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https://vitens-my.sharepoint.com/personal/berry_engelen_vitens_nl/Documents/Documenten/Voetbal poule/WK 2026/"/>
    </mc:Choice>
  </mc:AlternateContent>
  <xr:revisionPtr revIDLastSave="2086" documentId="8_{637C71EB-8AC3-4638-AF76-6F0634686A58}" xr6:coauthVersionLast="47" xr6:coauthVersionMax="47" xr10:uidLastSave="{758977F5-E84E-4F5D-8DE4-AE9AC6A7AC74}"/>
  <bookViews>
    <workbookView xWindow="30612" yWindow="-108" windowWidth="30936" windowHeight="16776" activeTab="1" xr2:uid="{00000000-000D-0000-FFFF-FFFF00000000}"/>
  </bookViews>
  <sheets>
    <sheet name="Regelement" sheetId="7" r:id="rId1"/>
    <sheet name="Invulformulier" sheetId="6" r:id="rId2"/>
  </sheets>
  <externalReferences>
    <externalReference r:id="rId3"/>
  </externalReferences>
  <definedNames>
    <definedName name="Finale_Land1" localSheetId="1">Invulformulier!#REF!</definedName>
    <definedName name="Finale_Land1">#REF!</definedName>
    <definedName name="Finale_Land2" localSheetId="1">Invulformulier!#REF!</definedName>
    <definedName name="Finale_Land2">#REF!</definedName>
    <definedName name="Finale_Winst_L1" localSheetId="1">Invulformulier!#REF!</definedName>
    <definedName name="Finale_Winst_L1">#REF!</definedName>
    <definedName name="Finale_Winst_L2" localSheetId="1">Invulformulier!$N$13:$N$33</definedName>
    <definedName name="Finale_Winst_L2">#REF!</definedName>
    <definedName name="GroepA">'[1]Stand groepswedstrijden'!$A$5:$Z$8</definedName>
    <definedName name="GroepB">'[1]Stand groepswedstrijden'!$A$9:$Z$12</definedName>
    <definedName name="GroepC">'[1]Stand groepswedstrijden'!$A$13:$Z$16</definedName>
    <definedName name="GroepD">'[1]Stand groepswedstrijden'!$A$17:$Z$20</definedName>
    <definedName name="GroepE">'[1]Stand groepswedstrijden'!$A$21:$Z$24</definedName>
    <definedName name="GroepF">'[1]Stand groepswedstrijden'!$A$25:$Z$28</definedName>
    <definedName name="GroepG">'[1]Stand groepswedstrijden'!$A$29:$Z$32</definedName>
    <definedName name="GroepH">'[1]Stand groepswedstrijden'!$A$33:$Z$36</definedName>
    <definedName name="Winner49" localSheetId="1">Invulformulier!$G$14:$N$14</definedName>
    <definedName name="Winner49">#REF!</definedName>
    <definedName name="Winner50" localSheetId="1">Invulformulier!$G$15:$N$15</definedName>
    <definedName name="Winner50">#REF!</definedName>
    <definedName name="Winner51" localSheetId="1">Invulformulier!$G$16:$N$16</definedName>
    <definedName name="Winner51">#REF!</definedName>
    <definedName name="Winner52" localSheetId="1">Invulformulier!$G$17:$N$17</definedName>
    <definedName name="Winner52">#REF!</definedName>
    <definedName name="Winner53" localSheetId="1">Invulformulier!$G$18:$N$18</definedName>
    <definedName name="Winner53">#REF!</definedName>
    <definedName name="Winner54" localSheetId="1">Invulformulier!$G$19:$N$19</definedName>
    <definedName name="Winner54">#REF!</definedName>
    <definedName name="Winner55" localSheetId="1">Invulformulier!$G$20:$N$20</definedName>
    <definedName name="Winner55">#REF!</definedName>
    <definedName name="Winner56" localSheetId="1">Invulformulier!$G$21:$N$21</definedName>
    <definedName name="Winner56">#REF!</definedName>
    <definedName name="Winner57" localSheetId="1">Invulformulier!$G$23:$N$23</definedName>
    <definedName name="Winner57">#REF!</definedName>
    <definedName name="Winner58" localSheetId="1">Invulformulier!$J$24:$N$24</definedName>
    <definedName name="Winner58">#REF!</definedName>
    <definedName name="Winner59" localSheetId="1">Invulformulier!$J$25:$N$25</definedName>
    <definedName name="Winner59">#REF!</definedName>
    <definedName name="Winner60" localSheetId="1">Invulformulier!$J$26:$N$26</definedName>
    <definedName name="Winner60">#REF!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6" i="6" l="1"/>
  <c r="J257" i="6" s="1"/>
  <c r="G256" i="6"/>
  <c r="J256" i="6" s="1"/>
  <c r="I246" i="6"/>
  <c r="G246" i="6"/>
  <c r="I244" i="6"/>
  <c r="G244" i="6"/>
  <c r="G253" i="6" s="1"/>
  <c r="I234" i="6"/>
  <c r="G234" i="6"/>
  <c r="I232" i="6"/>
  <c r="G232" i="6"/>
  <c r="I230" i="6"/>
  <c r="G230" i="6"/>
  <c r="I228" i="6"/>
  <c r="G228" i="6"/>
  <c r="I214" i="6"/>
  <c r="G214" i="6"/>
  <c r="I212" i="6"/>
  <c r="G212" i="6"/>
  <c r="I210" i="6"/>
  <c r="G210" i="6"/>
  <c r="I208" i="6"/>
  <c r="G208" i="6"/>
  <c r="I206" i="6"/>
  <c r="G206" i="6"/>
  <c r="I204" i="6"/>
  <c r="G204" i="6"/>
  <c r="I202" i="6"/>
  <c r="G202" i="6"/>
  <c r="I200" i="6"/>
  <c r="G200" i="6"/>
  <c r="Q14" i="6"/>
  <c r="R14" i="6"/>
  <c r="T14" i="6" s="1"/>
  <c r="U14" i="6" s="1"/>
  <c r="S14" i="6"/>
  <c r="Q15" i="6"/>
  <c r="R15" i="6"/>
  <c r="S15" i="6"/>
  <c r="T15" i="6" s="1"/>
  <c r="U15" i="6" s="1"/>
  <c r="Q16" i="6"/>
  <c r="R16" i="6"/>
  <c r="S16" i="6"/>
  <c r="S83" i="6"/>
  <c r="R83" i="6"/>
  <c r="Q83" i="6"/>
  <c r="S82" i="6"/>
  <c r="R82" i="6"/>
  <c r="Q82" i="6"/>
  <c r="S81" i="6"/>
  <c r="R81" i="6"/>
  <c r="Q81" i="6"/>
  <c r="S80" i="6"/>
  <c r="R80" i="6"/>
  <c r="T80" i="6" s="1"/>
  <c r="U80" i="6" s="1"/>
  <c r="Q80" i="6"/>
  <c r="S77" i="6"/>
  <c r="R77" i="6"/>
  <c r="Q77" i="6"/>
  <c r="S76" i="6"/>
  <c r="R76" i="6"/>
  <c r="Q76" i="6"/>
  <c r="S75" i="6"/>
  <c r="R75" i="6"/>
  <c r="Q75" i="6"/>
  <c r="S74" i="6"/>
  <c r="R74" i="6"/>
  <c r="Q74" i="6"/>
  <c r="S71" i="6"/>
  <c r="R71" i="6"/>
  <c r="Q71" i="6"/>
  <c r="S70" i="6"/>
  <c r="R70" i="6"/>
  <c r="Q70" i="6"/>
  <c r="S69" i="6"/>
  <c r="R69" i="6"/>
  <c r="Q69" i="6"/>
  <c r="S68" i="6"/>
  <c r="R68" i="6"/>
  <c r="T68" i="6" s="1"/>
  <c r="U68" i="6" s="1"/>
  <c r="Q68" i="6"/>
  <c r="S65" i="6"/>
  <c r="R65" i="6"/>
  <c r="Q65" i="6"/>
  <c r="S64" i="6"/>
  <c r="R64" i="6"/>
  <c r="Q64" i="6"/>
  <c r="S63" i="6"/>
  <c r="R63" i="6"/>
  <c r="T63" i="6" s="1"/>
  <c r="U63" i="6" s="1"/>
  <c r="Q63" i="6"/>
  <c r="S62" i="6"/>
  <c r="R62" i="6"/>
  <c r="T62" i="6" s="1"/>
  <c r="U62" i="6" s="1"/>
  <c r="Q62" i="6"/>
  <c r="S59" i="6"/>
  <c r="R59" i="6"/>
  <c r="Q59" i="6"/>
  <c r="S58" i="6"/>
  <c r="R58" i="6"/>
  <c r="Q58" i="6"/>
  <c r="S57" i="6"/>
  <c r="R57" i="6"/>
  <c r="T57" i="6" s="1"/>
  <c r="U57" i="6" s="1"/>
  <c r="Q57" i="6"/>
  <c r="S56" i="6"/>
  <c r="R56" i="6"/>
  <c r="T56" i="6" s="1"/>
  <c r="U56" i="6" s="1"/>
  <c r="Q56" i="6"/>
  <c r="S53" i="6"/>
  <c r="R53" i="6"/>
  <c r="T53" i="6" s="1"/>
  <c r="U53" i="6" s="1"/>
  <c r="Q53" i="6"/>
  <c r="S52" i="6"/>
  <c r="R52" i="6"/>
  <c r="Q52" i="6"/>
  <c r="S51" i="6"/>
  <c r="R51" i="6"/>
  <c r="T51" i="6" s="1"/>
  <c r="U51" i="6" s="1"/>
  <c r="Q51" i="6"/>
  <c r="S50" i="6"/>
  <c r="R50" i="6"/>
  <c r="T50" i="6" s="1"/>
  <c r="U50" i="6" s="1"/>
  <c r="Q50" i="6"/>
  <c r="S47" i="6"/>
  <c r="R47" i="6"/>
  <c r="Q47" i="6"/>
  <c r="S46" i="6"/>
  <c r="R46" i="6"/>
  <c r="Q46" i="6"/>
  <c r="S45" i="6"/>
  <c r="R45" i="6"/>
  <c r="Q45" i="6"/>
  <c r="S44" i="6"/>
  <c r="R44" i="6"/>
  <c r="Q44" i="6"/>
  <c r="S41" i="6"/>
  <c r="R41" i="6"/>
  <c r="Q41" i="6"/>
  <c r="S40" i="6"/>
  <c r="R40" i="6"/>
  <c r="Q40" i="6"/>
  <c r="S39" i="6"/>
  <c r="R39" i="6"/>
  <c r="Q39" i="6"/>
  <c r="S38" i="6"/>
  <c r="R38" i="6"/>
  <c r="Q38" i="6"/>
  <c r="S35" i="6"/>
  <c r="R35" i="6"/>
  <c r="Q35" i="6"/>
  <c r="S34" i="6"/>
  <c r="R34" i="6"/>
  <c r="Q34" i="6"/>
  <c r="S33" i="6"/>
  <c r="R33" i="6"/>
  <c r="Q33" i="6"/>
  <c r="S32" i="6"/>
  <c r="R32" i="6"/>
  <c r="Q32" i="6"/>
  <c r="S29" i="6"/>
  <c r="R29" i="6"/>
  <c r="Q29" i="6"/>
  <c r="S28" i="6"/>
  <c r="R28" i="6"/>
  <c r="Q28" i="6"/>
  <c r="S27" i="6"/>
  <c r="R27" i="6"/>
  <c r="Q27" i="6"/>
  <c r="S26" i="6"/>
  <c r="R26" i="6"/>
  <c r="Q26" i="6"/>
  <c r="S23" i="6"/>
  <c r="R23" i="6"/>
  <c r="Q23" i="6"/>
  <c r="S22" i="6"/>
  <c r="R22" i="6"/>
  <c r="Q22" i="6"/>
  <c r="S21" i="6"/>
  <c r="R21" i="6"/>
  <c r="Q21" i="6"/>
  <c r="S20" i="6"/>
  <c r="R20" i="6"/>
  <c r="Q20" i="6"/>
  <c r="S17" i="6"/>
  <c r="R17" i="6"/>
  <c r="Q17" i="6"/>
  <c r="I83" i="6"/>
  <c r="G83" i="6"/>
  <c r="I82" i="6"/>
  <c r="G82" i="6"/>
  <c r="I81" i="6"/>
  <c r="G81" i="6"/>
  <c r="I80" i="6"/>
  <c r="G80" i="6"/>
  <c r="I79" i="6"/>
  <c r="G79" i="6"/>
  <c r="I78" i="6"/>
  <c r="G78" i="6"/>
  <c r="I77" i="6"/>
  <c r="G77" i="6"/>
  <c r="I76" i="6"/>
  <c r="G76" i="6"/>
  <c r="I75" i="6"/>
  <c r="G75" i="6"/>
  <c r="I74" i="6"/>
  <c r="G74" i="6"/>
  <c r="I73" i="6"/>
  <c r="G73" i="6"/>
  <c r="I72" i="6"/>
  <c r="G72" i="6"/>
  <c r="I71" i="6"/>
  <c r="G71" i="6"/>
  <c r="I70" i="6"/>
  <c r="G70" i="6"/>
  <c r="I69" i="6"/>
  <c r="G69" i="6"/>
  <c r="I68" i="6"/>
  <c r="G68" i="6"/>
  <c r="I67" i="6"/>
  <c r="G67" i="6"/>
  <c r="I66" i="6"/>
  <c r="G66" i="6"/>
  <c r="I65" i="6"/>
  <c r="G65" i="6"/>
  <c r="I64" i="6"/>
  <c r="G64" i="6"/>
  <c r="I63" i="6"/>
  <c r="G63" i="6"/>
  <c r="I62" i="6"/>
  <c r="G62" i="6"/>
  <c r="I61" i="6"/>
  <c r="G61" i="6"/>
  <c r="I60" i="6"/>
  <c r="G60" i="6"/>
  <c r="I59" i="6"/>
  <c r="G59" i="6"/>
  <c r="I58" i="6"/>
  <c r="G58" i="6"/>
  <c r="I57" i="6"/>
  <c r="G57" i="6"/>
  <c r="I56" i="6"/>
  <c r="G56" i="6"/>
  <c r="I55" i="6"/>
  <c r="G55" i="6"/>
  <c r="I54" i="6"/>
  <c r="G54" i="6"/>
  <c r="I53" i="6"/>
  <c r="G53" i="6"/>
  <c r="I52" i="6"/>
  <c r="G52" i="6"/>
  <c r="I51" i="6"/>
  <c r="G51" i="6"/>
  <c r="I50" i="6"/>
  <c r="G50" i="6"/>
  <c r="I49" i="6"/>
  <c r="G49" i="6"/>
  <c r="I48" i="6"/>
  <c r="G48" i="6"/>
  <c r="I47" i="6"/>
  <c r="G47" i="6"/>
  <c r="I46" i="6"/>
  <c r="G46" i="6"/>
  <c r="I45" i="6"/>
  <c r="G45" i="6"/>
  <c r="I44" i="6"/>
  <c r="G44" i="6"/>
  <c r="I43" i="6"/>
  <c r="G43" i="6"/>
  <c r="I42" i="6"/>
  <c r="G42" i="6"/>
  <c r="I41" i="6"/>
  <c r="G41" i="6"/>
  <c r="I40" i="6"/>
  <c r="G40" i="6"/>
  <c r="I39" i="6"/>
  <c r="G39" i="6"/>
  <c r="I38" i="6"/>
  <c r="G38" i="6"/>
  <c r="I37" i="6"/>
  <c r="G37" i="6"/>
  <c r="I36" i="6"/>
  <c r="G36" i="6"/>
  <c r="I35" i="6"/>
  <c r="G35" i="6"/>
  <c r="I34" i="6"/>
  <c r="G34" i="6"/>
  <c r="I33" i="6"/>
  <c r="G33" i="6"/>
  <c r="I32" i="6"/>
  <c r="G32" i="6"/>
  <c r="I31" i="6"/>
  <c r="G31" i="6"/>
  <c r="I30" i="6"/>
  <c r="G30" i="6"/>
  <c r="I29" i="6"/>
  <c r="G29" i="6"/>
  <c r="I28" i="6"/>
  <c r="G28" i="6"/>
  <c r="I27" i="6"/>
  <c r="G27" i="6"/>
  <c r="I26" i="6"/>
  <c r="G26" i="6"/>
  <c r="I25" i="6"/>
  <c r="G25" i="6"/>
  <c r="I24" i="6"/>
  <c r="G24" i="6"/>
  <c r="I23" i="6"/>
  <c r="G23" i="6"/>
  <c r="I22" i="6"/>
  <c r="G22" i="6"/>
  <c r="I21" i="6"/>
  <c r="G21" i="6"/>
  <c r="I20" i="6"/>
  <c r="G20" i="6"/>
  <c r="I19" i="6"/>
  <c r="G19" i="6"/>
  <c r="I18" i="6"/>
  <c r="G18" i="6"/>
  <c r="I17" i="6"/>
  <c r="G17" i="6"/>
  <c r="I16" i="6"/>
  <c r="G16" i="6"/>
  <c r="I15" i="6"/>
  <c r="G15" i="6"/>
  <c r="I14" i="6"/>
  <c r="G14" i="6"/>
  <c r="I253" i="6" l="1"/>
  <c r="T58" i="6"/>
  <c r="U58" i="6" s="1"/>
  <c r="V58" i="6" s="1"/>
  <c r="T65" i="6"/>
  <c r="U65" i="6" s="1"/>
  <c r="V65" i="6" s="1"/>
  <c r="V56" i="6"/>
  <c r="T71" i="6"/>
  <c r="U71" i="6" s="1"/>
  <c r="V71" i="6" s="1"/>
  <c r="T81" i="6"/>
  <c r="U81" i="6" s="1"/>
  <c r="V81" i="6" s="1"/>
  <c r="V57" i="6"/>
  <c r="V50" i="6"/>
  <c r="T16" i="6"/>
  <c r="U16" i="6" s="1"/>
  <c r="T83" i="6"/>
  <c r="U83" i="6" s="1"/>
  <c r="V83" i="6" s="1"/>
  <c r="T74" i="6"/>
  <c r="U74" i="6" s="1"/>
  <c r="V74" i="6" s="1"/>
  <c r="V68" i="6"/>
  <c r="T59" i="6"/>
  <c r="U59" i="6" s="1"/>
  <c r="V59" i="6" s="1"/>
  <c r="T69" i="6"/>
  <c r="U69" i="6" s="1"/>
  <c r="V69" i="6" s="1"/>
  <c r="T64" i="6"/>
  <c r="U64" i="6" s="1"/>
  <c r="V64" i="6" s="1"/>
  <c r="V62" i="6"/>
  <c r="V51" i="6"/>
  <c r="T77" i="6"/>
  <c r="U77" i="6" s="1"/>
  <c r="V77" i="6" s="1"/>
  <c r="T76" i="6"/>
  <c r="U76" i="6" s="1"/>
  <c r="V76" i="6" s="1"/>
  <c r="T75" i="6"/>
  <c r="U75" i="6" s="1"/>
  <c r="V75" i="6" s="1"/>
  <c r="T52" i="6"/>
  <c r="U52" i="6" s="1"/>
  <c r="V52" i="6" s="1"/>
  <c r="V53" i="6"/>
  <c r="V80" i="6"/>
  <c r="T82" i="6"/>
  <c r="U82" i="6" s="1"/>
  <c r="V82" i="6" s="1"/>
  <c r="T70" i="6"/>
  <c r="U70" i="6" s="1"/>
  <c r="V70" i="6" s="1"/>
  <c r="V63" i="6"/>
  <c r="O83" i="6" l="1"/>
  <c r="O64" i="6"/>
  <c r="O80" i="6"/>
  <c r="O70" i="6"/>
  <c r="O53" i="6"/>
  <c r="O82" i="6"/>
  <c r="O81" i="6"/>
  <c r="O65" i="6"/>
  <c r="O52" i="6"/>
  <c r="O59" i="6"/>
  <c r="O58" i="6"/>
  <c r="O57" i="6"/>
  <c r="O56" i="6"/>
  <c r="O51" i="6"/>
  <c r="O50" i="6"/>
  <c r="O75" i="6"/>
  <c r="O76" i="6"/>
  <c r="O74" i="6"/>
  <c r="O77" i="6"/>
  <c r="O63" i="6"/>
  <c r="O62" i="6"/>
  <c r="O71" i="6"/>
  <c r="O68" i="6"/>
  <c r="O69" i="6"/>
  <c r="AG97" i="6" l="1"/>
  <c r="AA93" i="6"/>
  <c r="AG93" i="6"/>
  <c r="AF93" i="6"/>
  <c r="AE93" i="6"/>
  <c r="K124" i="6"/>
  <c r="K123" i="6"/>
  <c r="K122" i="6"/>
  <c r="I176" i="6" s="1"/>
  <c r="J177" i="6" s="1"/>
  <c r="K121" i="6"/>
  <c r="G168" i="6" s="1"/>
  <c r="J168" i="6" s="1"/>
  <c r="AA92" i="6"/>
  <c r="AG92" i="6"/>
  <c r="AF92" i="6"/>
  <c r="AE92" i="6"/>
  <c r="K119" i="6"/>
  <c r="K118" i="6"/>
  <c r="K117" i="6"/>
  <c r="I174" i="6" s="1"/>
  <c r="J175" i="6" s="1"/>
  <c r="K116" i="6"/>
  <c r="G164" i="6" s="1"/>
  <c r="J164" i="6" s="1"/>
  <c r="AG96" i="6"/>
  <c r="AF96" i="6"/>
  <c r="AE96" i="6"/>
  <c r="K139" i="6"/>
  <c r="K138" i="6"/>
  <c r="K137" i="6"/>
  <c r="G170" i="6" s="1"/>
  <c r="J170" i="6" s="1"/>
  <c r="K136" i="6"/>
  <c r="G178" i="6" s="1"/>
  <c r="J178" i="6" s="1"/>
  <c r="AG95" i="6"/>
  <c r="AF95" i="6"/>
  <c r="AE95" i="6"/>
  <c r="K134" i="6"/>
  <c r="K133" i="6"/>
  <c r="K132" i="6"/>
  <c r="I168" i="6" s="1"/>
  <c r="J169" i="6" s="1"/>
  <c r="K131" i="6"/>
  <c r="G176" i="6" s="1"/>
  <c r="J176" i="6" s="1"/>
  <c r="AG94" i="6"/>
  <c r="AF94" i="6"/>
  <c r="AE94" i="6"/>
  <c r="K129" i="6"/>
  <c r="K128" i="6"/>
  <c r="K127" i="6"/>
  <c r="I156" i="6" s="1"/>
  <c r="J157" i="6" s="1"/>
  <c r="K126" i="6"/>
  <c r="G158" i="6" s="1"/>
  <c r="J158" i="6" s="1"/>
  <c r="K144" i="6"/>
  <c r="AF97" i="6"/>
  <c r="AE97" i="6"/>
  <c r="K143" i="6"/>
  <c r="K142" i="6"/>
  <c r="I170" i="6" s="1"/>
  <c r="J171" i="6" s="1"/>
  <c r="K141" i="6"/>
  <c r="G162" i="6" s="1"/>
  <c r="J162" i="6" s="1"/>
  <c r="AA96" i="6"/>
  <c r="AA94" i="6"/>
  <c r="AA95" i="6"/>
  <c r="AA97" i="6"/>
  <c r="J232" i="6"/>
  <c r="J233" i="6"/>
  <c r="G12" i="6"/>
  <c r="V14" i="6" l="1"/>
  <c r="I13" i="6"/>
  <c r="G13" i="6"/>
  <c r="I12" i="6"/>
  <c r="T44" i="6" l="1"/>
  <c r="T34" i="6"/>
  <c r="U34" i="6" l="1"/>
  <c r="V34" i="6" s="1"/>
  <c r="U44" i="6"/>
  <c r="V44" i="6" s="1"/>
  <c r="J231" i="6" l="1"/>
  <c r="J230" i="6"/>
  <c r="T46" i="6" l="1"/>
  <c r="T28" i="6"/>
  <c r="T32" i="6"/>
  <c r="T35" i="6"/>
  <c r="T29" i="6"/>
  <c r="T45" i="6"/>
  <c r="T47" i="6"/>
  <c r="T33" i="6"/>
  <c r="T38" i="6"/>
  <c r="T41" i="6"/>
  <c r="T39" i="6"/>
  <c r="T40" i="6"/>
  <c r="T26" i="6"/>
  <c r="T27" i="6"/>
  <c r="T20" i="6"/>
  <c r="T23" i="6"/>
  <c r="T21" i="6"/>
  <c r="T22" i="6"/>
  <c r="T17" i="6"/>
  <c r="U35" i="6" l="1"/>
  <c r="V35" i="6" s="1"/>
  <c r="U33" i="6"/>
  <c r="V33" i="6" s="1"/>
  <c r="U32" i="6"/>
  <c r="V32" i="6" s="1"/>
  <c r="V15" i="6"/>
  <c r="U17" i="6"/>
  <c r="V17" i="6" s="1"/>
  <c r="V16" i="6"/>
  <c r="U26" i="6"/>
  <c r="V26" i="6" s="1"/>
  <c r="U27" i="6"/>
  <c r="V27" i="6" s="1"/>
  <c r="U28" i="6"/>
  <c r="V28" i="6" s="1"/>
  <c r="U29" i="6"/>
  <c r="V29" i="6" s="1"/>
  <c r="U41" i="6"/>
  <c r="V41" i="6" s="1"/>
  <c r="U40" i="6"/>
  <c r="V40" i="6" s="1"/>
  <c r="U39" i="6"/>
  <c r="V39" i="6" s="1"/>
  <c r="U38" i="6"/>
  <c r="V38" i="6" s="1"/>
  <c r="U20" i="6"/>
  <c r="V20" i="6" s="1"/>
  <c r="U45" i="6"/>
  <c r="V45" i="6" s="1"/>
  <c r="U23" i="6"/>
  <c r="V23" i="6" s="1"/>
  <c r="U46" i="6"/>
  <c r="V46" i="6" s="1"/>
  <c r="U47" i="6"/>
  <c r="V47" i="6" s="1"/>
  <c r="U22" i="6"/>
  <c r="V22" i="6" s="1"/>
  <c r="U21" i="6"/>
  <c r="V21" i="6" s="1"/>
  <c r="O33" i="6" l="1"/>
  <c r="O16" i="6"/>
  <c r="O15" i="6"/>
  <c r="O14" i="6"/>
  <c r="O35" i="6"/>
  <c r="O34" i="6"/>
  <c r="O32" i="6"/>
  <c r="O17" i="6"/>
  <c r="O27" i="6"/>
  <c r="O26" i="6"/>
  <c r="O29" i="6"/>
  <c r="O28" i="6"/>
  <c r="O45" i="6"/>
  <c r="O44" i="6"/>
  <c r="O47" i="6"/>
  <c r="O46" i="6"/>
  <c r="O38" i="6"/>
  <c r="O40" i="6"/>
  <c r="O39" i="6"/>
  <c r="O41" i="6"/>
  <c r="O23" i="6"/>
  <c r="O22" i="6"/>
  <c r="O20" i="6"/>
  <c r="O21" i="6"/>
  <c r="K94" i="6" l="1"/>
  <c r="K93" i="6"/>
  <c r="K92" i="6"/>
  <c r="I148" i="6" s="1"/>
  <c r="J149" i="6" s="1"/>
  <c r="K91" i="6"/>
  <c r="G172" i="6" s="1"/>
  <c r="J172" i="6" s="1"/>
  <c r="K108" i="6"/>
  <c r="K107" i="6"/>
  <c r="G156" i="6" s="1"/>
  <c r="J156" i="6" s="1"/>
  <c r="K109" i="6"/>
  <c r="K106" i="6"/>
  <c r="G152" i="6" s="1"/>
  <c r="J152" i="6" s="1"/>
  <c r="K89" i="6"/>
  <c r="K88" i="6"/>
  <c r="K87" i="6"/>
  <c r="G148" i="6" s="1"/>
  <c r="J148" i="6" s="1"/>
  <c r="K86" i="6"/>
  <c r="G160" i="6" s="1"/>
  <c r="J160" i="6" s="1"/>
  <c r="K99" i="6"/>
  <c r="K98" i="6"/>
  <c r="K97" i="6"/>
  <c r="I154" i="6" s="1"/>
  <c r="J155" i="6" s="1"/>
  <c r="K96" i="6"/>
  <c r="G150" i="6" s="1"/>
  <c r="J150" i="6" s="1"/>
  <c r="K114" i="6"/>
  <c r="K113" i="6"/>
  <c r="K112" i="6"/>
  <c r="I150" i="6" s="1"/>
  <c r="J151" i="6" s="1"/>
  <c r="K111" i="6"/>
  <c r="G154" i="6" s="1"/>
  <c r="J154" i="6" s="1"/>
  <c r="K102" i="6"/>
  <c r="G174" i="6" s="1"/>
  <c r="J174" i="6" s="1"/>
  <c r="K103" i="6"/>
  <c r="K101" i="6"/>
  <c r="G166" i="6" s="1"/>
  <c r="J166" i="6" s="1"/>
  <c r="K104" i="6"/>
  <c r="J208" i="6"/>
  <c r="AA89" i="6"/>
  <c r="AF89" i="6"/>
  <c r="AG89" i="6"/>
  <c r="AE89" i="6"/>
  <c r="J200" i="6"/>
  <c r="J212" i="6"/>
  <c r="AF88" i="6"/>
  <c r="AG88" i="6"/>
  <c r="AA88" i="6"/>
  <c r="J203" i="6"/>
  <c r="AE88" i="6"/>
  <c r="AE86" i="6"/>
  <c r="J202" i="6"/>
  <c r="AA86" i="6"/>
  <c r="AF86" i="6"/>
  <c r="AG86" i="6"/>
  <c r="J204" i="6"/>
  <c r="J210" i="6"/>
  <c r="AG91" i="6"/>
  <c r="AE91" i="6"/>
  <c r="AA91" i="6"/>
  <c r="AF91" i="6"/>
  <c r="AE90" i="6"/>
  <c r="AF90" i="6"/>
  <c r="AG90" i="6"/>
  <c r="AA90" i="6"/>
  <c r="J206" i="6"/>
  <c r="AA87" i="6"/>
  <c r="J201" i="6"/>
  <c r="AE87" i="6"/>
  <c r="AF87" i="6"/>
  <c r="AG87" i="6"/>
  <c r="J214" i="6"/>
  <c r="J247" i="6"/>
  <c r="J246" i="6"/>
  <c r="J245" i="6"/>
  <c r="J244" i="6"/>
  <c r="J235" i="6"/>
  <c r="J234" i="6"/>
  <c r="J229" i="6"/>
  <c r="J228" i="6"/>
  <c r="AH96" i="6" l="1"/>
  <c r="AI96" i="6" s="1"/>
  <c r="AG109" i="6" s="1"/>
  <c r="I162" i="6" s="1"/>
  <c r="J163" i="6" s="1"/>
  <c r="AH92" i="6"/>
  <c r="AI92" i="6" s="1"/>
  <c r="AG112" i="6" s="1"/>
  <c r="AH90" i="6"/>
  <c r="AI90" i="6" s="1"/>
  <c r="AH89" i="6"/>
  <c r="AI89" i="6" s="1"/>
  <c r="AH88" i="6"/>
  <c r="AI88" i="6" s="1"/>
  <c r="AG108" i="6" s="1"/>
  <c r="I160" i="6" s="1"/>
  <c r="J161" i="6" s="1"/>
  <c r="AH87" i="6"/>
  <c r="AI87" i="6" s="1"/>
  <c r="AG111" i="6" s="1"/>
  <c r="I166" i="6" s="1"/>
  <c r="J167" i="6" s="1"/>
  <c r="AH86" i="6"/>
  <c r="AI86" i="6" s="1"/>
  <c r="AG110" i="6" s="1"/>
  <c r="AH91" i="6"/>
  <c r="AI91" i="6" s="1"/>
  <c r="AG106" i="6" s="1"/>
  <c r="I152" i="6" s="1"/>
  <c r="J153" i="6" s="1"/>
  <c r="AH97" i="6"/>
  <c r="AI97" i="6" s="1"/>
  <c r="AG113" i="6" s="1"/>
  <c r="AH95" i="6"/>
  <c r="AI95" i="6" s="1"/>
  <c r="AH94" i="6"/>
  <c r="AI94" i="6" s="1"/>
  <c r="AH93" i="6"/>
  <c r="AI93" i="6" s="1"/>
  <c r="J209" i="6"/>
  <c r="AG107" i="6" l="1"/>
  <c r="I158" i="6" s="1"/>
  <c r="J159" i="6" s="1"/>
  <c r="I172" i="6"/>
  <c r="J173" i="6" s="1"/>
  <c r="I178" i="6"/>
  <c r="J179" i="6" s="1"/>
  <c r="AI98" i="6"/>
  <c r="I164" i="6"/>
  <c r="J165" i="6" s="1"/>
  <c r="J215" i="6"/>
  <c r="J213" i="6" l="1"/>
  <c r="J205" i="6"/>
  <c r="J211" i="6"/>
  <c r="J207" i="6"/>
</calcChain>
</file>

<file path=xl/sharedStrings.xml><?xml version="1.0" encoding="utf-8"?>
<sst xmlns="http://schemas.openxmlformats.org/spreadsheetml/2006/main" count="988" uniqueCount="272">
  <si>
    <t>Duitsland</t>
  </si>
  <si>
    <t>Portugal</t>
  </si>
  <si>
    <t>Frankrijk</t>
  </si>
  <si>
    <t>Spanje</t>
  </si>
  <si>
    <t>Vr</t>
  </si>
  <si>
    <t>-</t>
  </si>
  <si>
    <t>Wo</t>
  </si>
  <si>
    <t>Do</t>
  </si>
  <si>
    <t>Di</t>
  </si>
  <si>
    <t>juni</t>
  </si>
  <si>
    <t>Za</t>
  </si>
  <si>
    <t>Zo</t>
  </si>
  <si>
    <t>Ma</t>
  </si>
  <si>
    <t>Kwartfinale</t>
  </si>
  <si>
    <t>Finale</t>
  </si>
  <si>
    <t>Engeland</t>
  </si>
  <si>
    <t>juli</t>
  </si>
  <si>
    <t>Naam</t>
  </si>
  <si>
    <t>Poule A</t>
  </si>
  <si>
    <t>Poule B</t>
  </si>
  <si>
    <t>Poule C</t>
  </si>
  <si>
    <t>Poule D</t>
  </si>
  <si>
    <t>poule A:</t>
  </si>
  <si>
    <t>nr:1</t>
  </si>
  <si>
    <t>nr:2</t>
  </si>
  <si>
    <t>Poule B:</t>
  </si>
  <si>
    <t>Poule C:</t>
  </si>
  <si>
    <t>Poule D:</t>
  </si>
  <si>
    <t>10 punten</t>
  </si>
  <si>
    <t>Halve Finale</t>
  </si>
  <si>
    <t>15 punten</t>
  </si>
  <si>
    <t>20 punten</t>
  </si>
  <si>
    <t>Alle geel gearceerde vlakken invullen a.u.b.</t>
  </si>
  <si>
    <t>A</t>
  </si>
  <si>
    <t>B</t>
  </si>
  <si>
    <t>C</t>
  </si>
  <si>
    <t>D</t>
  </si>
  <si>
    <t>18.00 u</t>
  </si>
  <si>
    <t>Kroatië</t>
  </si>
  <si>
    <t>Zwitserland</t>
  </si>
  <si>
    <t>België</t>
  </si>
  <si>
    <t>Poule E</t>
  </si>
  <si>
    <t>Poule F</t>
  </si>
  <si>
    <t>21.00 u</t>
  </si>
  <si>
    <t>E</t>
  </si>
  <si>
    <t>F</t>
  </si>
  <si>
    <t>poule E:</t>
  </si>
  <si>
    <t>Poule F:</t>
  </si>
  <si>
    <t>AF1</t>
  </si>
  <si>
    <t>AF2</t>
  </si>
  <si>
    <t>AF3</t>
  </si>
  <si>
    <t>AF4</t>
  </si>
  <si>
    <t>AF5</t>
  </si>
  <si>
    <t>AF6</t>
  </si>
  <si>
    <t>AF7</t>
  </si>
  <si>
    <t>AF8</t>
  </si>
  <si>
    <t>winnaar  AF1:</t>
  </si>
  <si>
    <t>winnaar  AF2:</t>
  </si>
  <si>
    <t>winnaar  AF3:</t>
  </si>
  <si>
    <t>winnaar  AF4:</t>
  </si>
  <si>
    <t>winnaar  AF5:</t>
  </si>
  <si>
    <t>winnaar  AF6:</t>
  </si>
  <si>
    <t>winnaar  AF7:</t>
  </si>
  <si>
    <t>winnaar  AF8:</t>
  </si>
  <si>
    <t>KF1</t>
  </si>
  <si>
    <t>KF2</t>
  </si>
  <si>
    <t>KF3</t>
  </si>
  <si>
    <t>KF4</t>
  </si>
  <si>
    <t>naar kwart finale:</t>
  </si>
  <si>
    <t>naar halve finale:</t>
  </si>
  <si>
    <t>naar finale:</t>
  </si>
  <si>
    <t>HF1</t>
  </si>
  <si>
    <t>HF2</t>
  </si>
  <si>
    <t>winnaar  KF1:</t>
  </si>
  <si>
    <t>winnaar  KF2:</t>
  </si>
  <si>
    <t>winnaar  KF3:</t>
  </si>
  <si>
    <t>winnaar  KF4:</t>
  </si>
  <si>
    <t>winnaar  HF1:</t>
  </si>
  <si>
    <t>winnaar  HF2:</t>
  </si>
  <si>
    <t>12 punten</t>
  </si>
  <si>
    <t>Achtste finale</t>
  </si>
  <si>
    <t>1A</t>
  </si>
  <si>
    <t>2B</t>
  </si>
  <si>
    <t>1C</t>
  </si>
  <si>
    <t>2D</t>
  </si>
  <si>
    <t>1B</t>
  </si>
  <si>
    <t>2A</t>
  </si>
  <si>
    <t>1D</t>
  </si>
  <si>
    <t>2C</t>
  </si>
  <si>
    <t>1E</t>
  </si>
  <si>
    <t>1F</t>
  </si>
  <si>
    <t>2E</t>
  </si>
  <si>
    <t>2F</t>
  </si>
  <si>
    <t>nr:3</t>
  </si>
  <si>
    <t>nr:4</t>
  </si>
  <si>
    <t>4 punten</t>
  </si>
  <si>
    <t>pt</t>
  </si>
  <si>
    <t>v</t>
  </si>
  <si>
    <t>t</t>
  </si>
  <si>
    <t>ds</t>
  </si>
  <si>
    <t>De poule eindstand wordt automatisch ingevuld</t>
  </si>
  <si>
    <t>Turkije</t>
  </si>
  <si>
    <t>Nederland</t>
  </si>
  <si>
    <t>Oostenrijk</t>
  </si>
  <si>
    <t>Tsjechië</t>
  </si>
  <si>
    <t>Schotland</t>
  </si>
  <si>
    <t>poule G:</t>
  </si>
  <si>
    <t>Poule H:</t>
  </si>
  <si>
    <t>Poule I:</t>
  </si>
  <si>
    <t>Poule J:</t>
  </si>
  <si>
    <t>poule K:</t>
  </si>
  <si>
    <t>Poule L:</t>
  </si>
  <si>
    <t>Poule G</t>
  </si>
  <si>
    <t>Poule H</t>
  </si>
  <si>
    <t>Poule I</t>
  </si>
  <si>
    <t>Poule J</t>
  </si>
  <si>
    <t>Poule K</t>
  </si>
  <si>
    <t>Poule L</t>
  </si>
  <si>
    <t>Mexico</t>
  </si>
  <si>
    <t>Zuid Afrika</t>
  </si>
  <si>
    <t>Zuid Korea</t>
  </si>
  <si>
    <t>4.00 u</t>
  </si>
  <si>
    <t>3.00 u</t>
  </si>
  <si>
    <t>Canada</t>
  </si>
  <si>
    <t>Qatar</t>
  </si>
  <si>
    <t>0.00 u</t>
  </si>
  <si>
    <t>Bosnië en Herz.</t>
  </si>
  <si>
    <t>Brazilië</t>
  </si>
  <si>
    <t>Marokko</t>
  </si>
  <si>
    <t>Haïti</t>
  </si>
  <si>
    <t>Paraguay</t>
  </si>
  <si>
    <t>Australië</t>
  </si>
  <si>
    <t>Curacao</t>
  </si>
  <si>
    <t>Ivoorkust</t>
  </si>
  <si>
    <t>Ecuador</t>
  </si>
  <si>
    <t>Japan</t>
  </si>
  <si>
    <t>Zweden</t>
  </si>
  <si>
    <t>Tunesië</t>
  </si>
  <si>
    <t>Egypte</t>
  </si>
  <si>
    <t>Iran</t>
  </si>
  <si>
    <t>Nieuw-Zeeland</t>
  </si>
  <si>
    <t>Kaapverdië</t>
  </si>
  <si>
    <t>Saoedi-Arabië</t>
  </si>
  <si>
    <t>Uruguay</t>
  </si>
  <si>
    <t>Senegal</t>
  </si>
  <si>
    <t>Irak</t>
  </si>
  <si>
    <t>Noorwegen</t>
  </si>
  <si>
    <t>Argentinië</t>
  </si>
  <si>
    <t>Algerije</t>
  </si>
  <si>
    <t>Jordanië</t>
  </si>
  <si>
    <t>Congo</t>
  </si>
  <si>
    <t>Oezbekistan</t>
  </si>
  <si>
    <t>Colombia</t>
  </si>
  <si>
    <t>Ghana</t>
  </si>
  <si>
    <t>Panama</t>
  </si>
  <si>
    <t>Ver. Staten</t>
  </si>
  <si>
    <t>6.00 u</t>
  </si>
  <si>
    <t>19.00 u</t>
  </si>
  <si>
    <t>1.00 u</t>
  </si>
  <si>
    <t>2.00 u</t>
  </si>
  <si>
    <t>22.00 u</t>
  </si>
  <si>
    <t>5.00 u</t>
  </si>
  <si>
    <t>23.00 u</t>
  </si>
  <si>
    <t>1.30 u</t>
  </si>
  <si>
    <t>1/16  finale</t>
  </si>
  <si>
    <t>22.30 u</t>
  </si>
  <si>
    <t>20.00 u</t>
  </si>
  <si>
    <t>3.30 u</t>
  </si>
  <si>
    <t>3A/B/C/D/F</t>
  </si>
  <si>
    <t>2I</t>
  </si>
  <si>
    <t>1I</t>
  </si>
  <si>
    <t>3C/D/F/G/H</t>
  </si>
  <si>
    <t>3C/E/F/H/I</t>
  </si>
  <si>
    <t>1L</t>
  </si>
  <si>
    <t>3E/H/I/J/K</t>
  </si>
  <si>
    <t>1G</t>
  </si>
  <si>
    <t>3A/E/H/I/J</t>
  </si>
  <si>
    <t>3B/E/F/I/J</t>
  </si>
  <si>
    <t>1H</t>
  </si>
  <si>
    <t>2J</t>
  </si>
  <si>
    <t>2K</t>
  </si>
  <si>
    <t>2L</t>
  </si>
  <si>
    <t>3E/F/G/I/J</t>
  </si>
  <si>
    <t>2G</t>
  </si>
  <si>
    <t>1J</t>
  </si>
  <si>
    <t>2H</t>
  </si>
  <si>
    <t>1K</t>
  </si>
  <si>
    <t>3D/E/I/J/L</t>
  </si>
  <si>
    <t>W1</t>
  </si>
  <si>
    <t>W2</t>
  </si>
  <si>
    <t>W3</t>
  </si>
  <si>
    <t>W4</t>
  </si>
  <si>
    <t>W5</t>
  </si>
  <si>
    <t>W6</t>
  </si>
  <si>
    <t>W7</t>
  </si>
  <si>
    <t>W8</t>
  </si>
  <si>
    <t>W9</t>
  </si>
  <si>
    <t>W10</t>
  </si>
  <si>
    <t>W11</t>
  </si>
  <si>
    <t>W12</t>
  </si>
  <si>
    <t>W13</t>
  </si>
  <si>
    <t>W14</t>
  </si>
  <si>
    <t>W15</t>
  </si>
  <si>
    <t>W16</t>
  </si>
  <si>
    <t>G</t>
  </si>
  <si>
    <t>H</t>
  </si>
  <si>
    <t>I</t>
  </si>
  <si>
    <t>J</t>
  </si>
  <si>
    <t>K</t>
  </si>
  <si>
    <t>L</t>
  </si>
  <si>
    <t>WK 2026</t>
  </si>
  <si>
    <t>Uitslag volledig correct voorspeld</t>
  </si>
  <si>
    <t>Uitslag niet volledig correct voorspeld</t>
  </si>
  <si>
    <t>Juiste aantal doelpunten thuisspelende ploeg</t>
  </si>
  <si>
    <t>1 punt</t>
  </si>
  <si>
    <t>Juiste aantal doelpunten uitspelende ploeg</t>
  </si>
  <si>
    <t>Juiste verschil aantal doelpunten tussen</t>
  </si>
  <si>
    <t>2 punten</t>
  </si>
  <si>
    <t>thuisspelende en uitspelende ploeg</t>
  </si>
  <si>
    <t>Juiste winnaar of gelijkspel</t>
  </si>
  <si>
    <t>Wereldkampioen</t>
  </si>
  <si>
    <t>naar achste finale:</t>
  </si>
  <si>
    <t>winnaar  W1:</t>
  </si>
  <si>
    <t>winnaar  W2:</t>
  </si>
  <si>
    <t>winnaar  W3:</t>
  </si>
  <si>
    <t>winnaar  W4:</t>
  </si>
  <si>
    <t>winnaar  W5:</t>
  </si>
  <si>
    <t>winnaar  W6:</t>
  </si>
  <si>
    <t>winnaar  W7:</t>
  </si>
  <si>
    <t>winnaar  W8:</t>
  </si>
  <si>
    <t>winnaar  W9:</t>
  </si>
  <si>
    <t>winnaar  W10:</t>
  </si>
  <si>
    <t>winnaar  W11:</t>
  </si>
  <si>
    <t>winnaar  W12:</t>
  </si>
  <si>
    <t>winnaar  W13:</t>
  </si>
  <si>
    <t>winnaar  W14:</t>
  </si>
  <si>
    <t>winnaar  W15:</t>
  </si>
  <si>
    <t>winnaar  W16:</t>
  </si>
  <si>
    <t>w1</t>
  </si>
  <si>
    <t>w4</t>
  </si>
  <si>
    <t>w3</t>
  </si>
  <si>
    <t>w6</t>
  </si>
  <si>
    <t>w2</t>
  </si>
  <si>
    <t>w5</t>
  </si>
  <si>
    <t>w7</t>
  </si>
  <si>
    <t>w8</t>
  </si>
  <si>
    <t>w12</t>
  </si>
  <si>
    <t>w11</t>
  </si>
  <si>
    <t>w10</t>
  </si>
  <si>
    <t>w9</t>
  </si>
  <si>
    <t>w15</t>
  </si>
  <si>
    <t>w14</t>
  </si>
  <si>
    <t>w13</t>
  </si>
  <si>
    <t>w16</t>
  </si>
  <si>
    <t>3e/4e</t>
  </si>
  <si>
    <t>Uitslag</t>
  </si>
  <si>
    <r>
      <t xml:space="preserve">Het is de bedoeling dat op het formulier </t>
    </r>
    <r>
      <rPr>
        <b/>
        <sz val="11"/>
        <rFont val="Times New Roman"/>
        <family val="1"/>
      </rPr>
      <t xml:space="preserve">(Tabblad Invulformulier) </t>
    </r>
    <r>
      <rPr>
        <sz val="11"/>
        <rFont val="Times New Roman"/>
        <family val="1"/>
      </rPr>
      <t xml:space="preserve"> alle uitslagen en landen die in een volgende ronde komen worden voorspeld .  Met deze voorspellingen kunnen punten worden verkregen .Het gehele toernooi dient in één keer te worden voorspeld.</t>
    </r>
  </si>
  <si>
    <t>De stand in de poule wordt automatisch ingevuld aan de hand van jouw uitslagen, maar kun je zelf wel wijzigen. Dit geldt ook voor de vervolgwedstrijden, zodat je niet hoeft te puzzelen. Bij de keuze van het land dat verder gaat, kan via het pijltje dat rechts naast het vakje verschijnt (als je op het vakje gaat staan) de juiste keuze worden gemaakt.</t>
  </si>
  <si>
    <t>Je kunt een snelkoppeling op de telefoon maken, zodat je hier de stand kunt volgen:</t>
  </si>
  <si>
    <t>De puntenverdeling is als volgt :</t>
  </si>
  <si>
    <t>kwart finalisten</t>
  </si>
  <si>
    <t>halve finalisten</t>
  </si>
  <si>
    <t>finalisten</t>
  </si>
  <si>
    <t>Kampioen</t>
  </si>
  <si>
    <t xml:space="preserve">Ook als je na de 1e ronde niet de goede landen hebt, kun je voor iedere wedstrijd 10 punten verdienen. Bij een eventuele verlenging, telt de stand na de verlenging (zonder strafschoppen). </t>
  </si>
  <si>
    <t>Alleen bij de nr 1 t/m 4 van de poule, dienen de landen op de juiste plaats te staan. Bij de voorspelling van de achtste- kwart- halve- finalisten hoeft dit niet meer.</t>
  </si>
  <si>
    <t>nr 1 t/m 4 in eindstand groep op de juiste plaats</t>
  </si>
  <si>
    <t>per land</t>
  </si>
  <si>
    <t>achtste finalisten</t>
  </si>
  <si>
    <t>8 punten</t>
  </si>
  <si>
    <t>https://delta-nieuwdijk.webnode.nl/stand-wk-poule/</t>
  </si>
  <si>
    <t>Ook dit jaar wordt er weer een WK-poule gehouden. Als je mee wilt doen, kun je het formulier invullen en voor 11 juni 12.00 uur mailen naar berry.engelen68@gmail.com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</si>
</sst>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quot;W58&quot;* @\ \-"/>
    <numFmt numFmtId="166" formatCode="@* &quot;W57&quot;"/>
    <numFmt numFmtId="167" formatCode="&quot;W59&quot;* @\ \-"/>
    <numFmt numFmtId="168" formatCode="@* &quot;W60&quot;"/>
  </numFmts>
  <fonts count="26" x14ac:knownFonts="1">
    <font>
      <sz val="10"/>
      <name val="Arial"/>
    </font>
    <font>
      <sz val="10"/>
      <name val="Arial"/>
      <family val="2"/>
    </font>
    <font>
      <sz val="10"/>
      <name val="Arial"/>
      <family val="2"/>
    </font>
    <font>
      <sz val="18"/>
      <name val="Arial"/>
      <family val="2"/>
    </font>
    <font>
      <b/>
      <sz val="10"/>
      <name val="Arial"/>
      <family val="2"/>
    </font>
    <font>
      <b/>
      <sz val="14"/>
      <name val="Arial"/>
      <family val="2"/>
    </font>
    <font>
      <b/>
      <sz val="10"/>
      <color indexed="10"/>
      <name val="Arial"/>
      <family val="2"/>
    </font>
    <font>
      <b/>
      <sz val="10"/>
      <color indexed="12"/>
      <name val="Arial"/>
      <family val="2"/>
    </font>
    <font>
      <sz val="10"/>
      <color indexed="9"/>
      <name val="Arial"/>
      <family val="2"/>
    </font>
    <font>
      <sz val="9"/>
      <name val="Verdana"/>
      <family val="2"/>
    </font>
    <font>
      <sz val="12"/>
      <name val="Arial"/>
      <family val="2"/>
    </font>
    <font>
      <sz val="10"/>
      <color indexed="9"/>
      <name val="Arial"/>
      <family val="2"/>
    </font>
    <font>
      <sz val="9"/>
      <color indexed="9"/>
      <name val="Verdana"/>
      <family val="2"/>
    </font>
    <font>
      <sz val="6"/>
      <name val="Arial"/>
      <family val="2"/>
    </font>
    <font>
      <sz val="9"/>
      <name val="Arial"/>
      <family val="2"/>
    </font>
    <font>
      <sz val="11"/>
      <name val="Arial"/>
      <family val="2"/>
    </font>
    <font>
      <sz val="8"/>
      <name val="Arial"/>
      <family val="2"/>
    </font>
    <font>
      <sz val="7"/>
      <name val="Arial"/>
      <family val="2"/>
    </font>
    <font>
      <u/>
      <sz val="10"/>
      <color theme="10"/>
      <name val="Arial"/>
      <family val="2"/>
    </font>
    <font>
      <sz val="11"/>
      <name val="Times New Roman"/>
      <family val="1"/>
    </font>
    <font>
      <b/>
      <sz val="14"/>
      <color indexed="10"/>
      <name val="Times New Roman"/>
      <family val="1"/>
    </font>
    <font>
      <b/>
      <sz val="11"/>
      <name val="Times New Roman"/>
      <family val="1"/>
    </font>
    <font>
      <sz val="12"/>
      <name val="Times New Roman"/>
      <family val="1"/>
    </font>
    <font>
      <b/>
      <i/>
      <sz val="10"/>
      <name val="Times New Roman"/>
      <family val="1"/>
    </font>
    <font>
      <b/>
      <i/>
      <sz val="14"/>
      <name val="Colonna MT"/>
      <family val="5"/>
    </font>
    <font>
      <sz val="10"/>
      <name val="Times New Roman"/>
      <family val="1"/>
    </font>
  </fonts>
  <fills count="19">
    <fill>
      <patternFill patternType="none"/>
    </fill>
    <fill>
      <patternFill patternType="gray125"/>
    </fill>
    <fill>
      <patternFill patternType="solid">
        <fgColor indexed="43"/>
        <bgColor indexed="64"/>
      </patternFill>
    </fill>
    <fill>
      <patternFill patternType="solid">
        <fgColor indexed="42"/>
        <bgColor indexed="64"/>
      </patternFill>
    </fill>
    <fill>
      <patternFill patternType="solid">
        <fgColor rgb="FFFFFF00"/>
        <bgColor indexed="64"/>
      </patternFill>
    </fill>
    <fill>
      <patternFill patternType="solid">
        <fgColor rgb="FF00B0F0"/>
        <bgColor indexed="64"/>
      </patternFill>
    </fill>
    <fill>
      <patternFill patternType="solid">
        <fgColor rgb="FFFFCC99"/>
        <bgColor indexed="64"/>
      </patternFill>
    </fill>
    <fill>
      <patternFill patternType="solid">
        <fgColor rgb="FFCCFFCC"/>
        <bgColor indexed="64"/>
      </patternFill>
    </fill>
    <fill>
      <patternFill patternType="solid">
        <fgColor rgb="FFCCFFFF"/>
        <bgColor indexed="64"/>
      </patternFill>
    </fill>
    <fill>
      <patternFill patternType="solid">
        <fgColor rgb="FFFFCC00"/>
        <bgColor indexed="64"/>
      </patternFill>
    </fill>
    <fill>
      <patternFill patternType="solid">
        <fgColor rgb="FFFF99CC"/>
        <bgColor indexed="64"/>
      </patternFill>
    </fill>
    <fill>
      <patternFill patternType="solid">
        <fgColor rgb="FF00FF00"/>
        <bgColor indexed="64"/>
      </patternFill>
    </fill>
    <fill>
      <patternFill patternType="solid">
        <fgColor rgb="FFFFFF99"/>
        <bgColor indexed="64"/>
      </patternFill>
    </fill>
    <fill>
      <patternFill patternType="solid">
        <fgColor indexed="45"/>
        <bgColor indexed="64"/>
      </patternFill>
    </fill>
    <fill>
      <patternFill patternType="solid">
        <fgColor rgb="FFFF0000"/>
        <bgColor indexed="64"/>
      </patternFill>
    </fill>
    <fill>
      <patternFill patternType="solid">
        <fgColor rgb="FF9933FF"/>
        <bgColor indexed="64"/>
      </patternFill>
    </fill>
    <fill>
      <patternFill patternType="solid">
        <fgColor rgb="FF009999"/>
        <bgColor indexed="64"/>
      </patternFill>
    </fill>
    <fill>
      <patternFill patternType="solid">
        <fgColor theme="5" tint="0.59999389629810485"/>
        <bgColor indexed="64"/>
      </patternFill>
    </fill>
    <fill>
      <patternFill patternType="solid">
        <fgColor theme="6" tint="0.59999389629810485"/>
        <bgColor indexed="64"/>
      </patternFill>
    </fill>
  </fills>
  <borders count="5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auto="1"/>
      </left>
      <right/>
      <top style="thin">
        <color auto="1"/>
      </top>
      <bottom/>
      <diagonal/>
    </border>
    <border>
      <left/>
      <right/>
      <top style="thin">
        <color auto="1"/>
      </top>
      <bottom/>
      <diagonal/>
    </border>
    <border>
      <left style="thin">
        <color auto="1"/>
      </left>
      <right/>
      <top style="thin">
        <color auto="1"/>
      </top>
      <bottom/>
      <diagonal/>
    </border>
    <border>
      <left/>
      <right style="double">
        <color auto="1"/>
      </right>
      <top style="thin">
        <color auto="1"/>
      </top>
      <bottom/>
      <diagonal/>
    </border>
    <border>
      <left style="double">
        <color auto="1"/>
      </left>
      <right/>
      <top/>
      <bottom style="thin">
        <color auto="1"/>
      </bottom>
      <diagonal/>
    </border>
    <border>
      <left/>
      <right style="double">
        <color auto="1"/>
      </right>
      <top/>
      <bottom style="thin">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double">
        <color auto="1"/>
      </left>
      <right/>
      <top style="double">
        <color auto="1"/>
      </top>
      <bottom style="thin">
        <color auto="1"/>
      </bottom>
      <diagonal/>
    </border>
    <border>
      <left/>
      <right/>
      <top style="double">
        <color auto="1"/>
      </top>
      <bottom style="thin">
        <color auto="1"/>
      </bottom>
      <diagonal/>
    </border>
    <border>
      <left/>
      <right style="double">
        <color auto="1"/>
      </right>
      <top style="double">
        <color auto="1"/>
      </top>
      <bottom style="thin">
        <color auto="1"/>
      </bottom>
      <diagonal/>
    </border>
    <border>
      <left style="double">
        <color auto="1"/>
      </left>
      <right/>
      <top style="thin">
        <color auto="1"/>
      </top>
      <bottom style="thin">
        <color auto="1"/>
      </bottom>
      <diagonal/>
    </border>
    <border>
      <left/>
      <right style="double">
        <color auto="1"/>
      </right>
      <top style="thin">
        <color auto="1"/>
      </top>
      <bottom style="thin">
        <color auto="1"/>
      </bottom>
      <diagonal/>
    </border>
    <border>
      <left style="double">
        <color auto="1"/>
      </left>
      <right/>
      <top style="thin">
        <color auto="1"/>
      </top>
      <bottom style="double">
        <color auto="1"/>
      </bottom>
      <diagonal/>
    </border>
    <border>
      <left/>
      <right/>
      <top style="thin">
        <color auto="1"/>
      </top>
      <bottom style="double">
        <color auto="1"/>
      </bottom>
      <diagonal/>
    </border>
    <border>
      <left/>
      <right style="double">
        <color auto="1"/>
      </right>
      <top style="thin">
        <color auto="1"/>
      </top>
      <bottom style="double">
        <color auto="1"/>
      </bottom>
      <diagonal/>
    </border>
    <border>
      <left/>
      <right style="thin">
        <color auto="1"/>
      </right>
      <top style="double">
        <color auto="1"/>
      </top>
      <bottom style="double">
        <color auto="1"/>
      </bottom>
      <diagonal/>
    </border>
    <border>
      <left/>
      <right style="thin">
        <color auto="1"/>
      </right>
      <top style="double">
        <color auto="1"/>
      </top>
      <bottom style="thin">
        <color auto="1"/>
      </bottom>
      <diagonal/>
    </border>
    <border>
      <left/>
      <right style="thin">
        <color auto="1"/>
      </right>
      <top style="thin">
        <color auto="1"/>
      </top>
      <bottom style="double">
        <color auto="1"/>
      </bottom>
      <diagonal/>
    </border>
    <border>
      <left style="thin">
        <color auto="1"/>
      </left>
      <right/>
      <top style="double">
        <color auto="1"/>
      </top>
      <bottom style="double">
        <color auto="1"/>
      </bottom>
      <diagonal/>
    </border>
    <border>
      <left style="thin">
        <color auto="1"/>
      </left>
      <right/>
      <top style="double">
        <color auto="1"/>
      </top>
      <bottom style="thin">
        <color auto="1"/>
      </bottom>
      <diagonal/>
    </border>
    <border>
      <left style="thin">
        <color auto="1"/>
      </left>
      <right/>
      <top style="thin">
        <color auto="1"/>
      </top>
      <bottom style="double">
        <color auto="1"/>
      </bottom>
      <diagonal/>
    </border>
    <border>
      <left/>
      <right style="thin">
        <color indexed="64"/>
      </right>
      <top style="thin">
        <color indexed="64"/>
      </top>
      <bottom/>
      <diagonal/>
    </border>
    <border>
      <left/>
      <right style="thin">
        <color indexed="64"/>
      </right>
      <top/>
      <bottom style="thin">
        <color auto="1"/>
      </bottom>
      <diagonal/>
    </border>
  </borders>
  <cellStyleXfs count="3">
    <xf numFmtId="0" fontId="0" fillId="0" borderId="0"/>
    <xf numFmtId="0" fontId="18" fillId="0" borderId="0" applyNumberFormat="0" applyFill="0" applyBorder="0" applyAlignment="0" applyProtection="0"/>
    <xf numFmtId="0" fontId="1" fillId="0" borderId="0"/>
  </cellStyleXfs>
  <cellXfs count="253">
    <xf numFmtId="0" fontId="0" fillId="0" borderId="0" xfId="0"/>
    <xf numFmtId="0" fontId="6" fillId="0" borderId="0" xfId="0" applyFont="1"/>
    <xf numFmtId="0" fontId="2" fillId="0" borderId="4" xfId="0" applyFont="1" applyBorder="1"/>
    <xf numFmtId="0" fontId="2" fillId="2" borderId="5" xfId="0" applyFont="1" applyFill="1" applyBorder="1" applyAlignment="1" applyProtection="1">
      <alignment horizontal="center"/>
      <protection locked="0"/>
    </xf>
    <xf numFmtId="0" fontId="2" fillId="0" borderId="6" xfId="0" applyFont="1" applyBorder="1" applyAlignment="1">
      <alignment horizontal="center"/>
    </xf>
    <xf numFmtId="0" fontId="2" fillId="0" borderId="0" xfId="0" applyFont="1"/>
    <xf numFmtId="0" fontId="2" fillId="0" borderId="1" xfId="0" applyFont="1" applyBorder="1"/>
    <xf numFmtId="0" fontId="2" fillId="0" borderId="2" xfId="0" applyFont="1" applyBorder="1" applyAlignment="1">
      <alignment horizontal="center"/>
    </xf>
    <xf numFmtId="0" fontId="2" fillId="0" borderId="0" xfId="0" applyFont="1" applyAlignment="1">
      <alignment horizontal="center"/>
    </xf>
    <xf numFmtId="49" fontId="2" fillId="0" borderId="0" xfId="0" applyNumberFormat="1" applyFont="1" applyAlignment="1">
      <alignment horizontal="center"/>
    </xf>
    <xf numFmtId="49" fontId="4" fillId="0" borderId="0" xfId="0" applyNumberFormat="1" applyFont="1" applyAlignment="1">
      <alignment horizontal="center"/>
    </xf>
    <xf numFmtId="1" fontId="2" fillId="0" borderId="0" xfId="0" applyNumberFormat="1" applyFont="1" applyAlignment="1">
      <alignment horizontal="center"/>
    </xf>
    <xf numFmtId="49" fontId="7" fillId="0" borderId="12" xfId="0" applyNumberFormat="1" applyFont="1" applyBorder="1" applyAlignment="1">
      <alignment horizontal="center"/>
    </xf>
    <xf numFmtId="0" fontId="8" fillId="0" borderId="0" xfId="0" applyFont="1"/>
    <xf numFmtId="0" fontId="4" fillId="0" borderId="0" xfId="0" applyFont="1" applyAlignment="1">
      <alignment horizontal="center"/>
    </xf>
    <xf numFmtId="49" fontId="7" fillId="0" borderId="13" xfId="0" applyNumberFormat="1" applyFont="1" applyBorder="1" applyAlignment="1">
      <alignment horizontal="center"/>
    </xf>
    <xf numFmtId="0" fontId="2" fillId="2" borderId="1"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8" fillId="0" borderId="0" xfId="0" applyFont="1" applyAlignment="1">
      <alignment horizontal="center"/>
    </xf>
    <xf numFmtId="0" fontId="4" fillId="0" borderId="0" xfId="0" applyFont="1"/>
    <xf numFmtId="1" fontId="2" fillId="0" borderId="0" xfId="0" applyNumberFormat="1" applyFont="1"/>
    <xf numFmtId="164" fontId="11" fillId="0" borderId="0" xfId="0" applyNumberFormat="1" applyFont="1" applyProtection="1">
      <protection hidden="1"/>
    </xf>
    <xf numFmtId="0" fontId="11" fillId="0" borderId="0" xfId="0" applyFont="1" applyProtection="1">
      <protection hidden="1"/>
    </xf>
    <xf numFmtId="165" fontId="12" fillId="0" borderId="0" xfId="0" applyNumberFormat="1" applyFont="1" applyAlignment="1" applyProtection="1">
      <alignment horizontal="right"/>
      <protection hidden="1"/>
    </xf>
    <xf numFmtId="167" fontId="12" fillId="0" borderId="0" xfId="0" applyNumberFormat="1" applyFont="1" applyAlignment="1" applyProtection="1">
      <alignment horizontal="right"/>
      <protection hidden="1"/>
    </xf>
    <xf numFmtId="0" fontId="2" fillId="0" borderId="0" xfId="0" applyFont="1" applyAlignment="1" applyProtection="1">
      <alignment horizontal="center"/>
      <protection locked="0"/>
    </xf>
    <xf numFmtId="0" fontId="11" fillId="0" borderId="0" xfId="0" applyFont="1"/>
    <xf numFmtId="0" fontId="1" fillId="0" borderId="1" xfId="0" applyFont="1" applyBorder="1"/>
    <xf numFmtId="0" fontId="0" fillId="4" borderId="1" xfId="0" applyFill="1" applyBorder="1"/>
    <xf numFmtId="0" fontId="0" fillId="4" borderId="3" xfId="0" applyFill="1" applyBorder="1"/>
    <xf numFmtId="0" fontId="0" fillId="5" borderId="1" xfId="0" applyFill="1" applyBorder="1"/>
    <xf numFmtId="0" fontId="0" fillId="5" borderId="3" xfId="0" applyFill="1" applyBorder="1"/>
    <xf numFmtId="49" fontId="7" fillId="0" borderId="0" xfId="0" applyNumberFormat="1" applyFont="1" applyAlignment="1">
      <alignment horizontal="center"/>
    </xf>
    <xf numFmtId="0" fontId="1" fillId="0" borderId="0" xfId="0" quotePrefix="1" applyFont="1" applyAlignment="1">
      <alignment horizontal="center"/>
    </xf>
    <xf numFmtId="0" fontId="1" fillId="0" borderId="12" xfId="0" applyFont="1" applyBorder="1" applyAlignment="1">
      <alignment horizontal="center"/>
    </xf>
    <xf numFmtId="0" fontId="13" fillId="0" borderId="0" xfId="0" applyFont="1" applyAlignment="1">
      <alignment horizontal="center"/>
    </xf>
    <xf numFmtId="0" fontId="1" fillId="0" borderId="0" xfId="0" applyFont="1" applyAlignment="1">
      <alignment horizontal="center"/>
    </xf>
    <xf numFmtId="164" fontId="11" fillId="0" borderId="0" xfId="0" applyNumberFormat="1" applyFont="1" applyAlignment="1" applyProtection="1">
      <alignment shrinkToFit="1"/>
      <protection hidden="1"/>
    </xf>
    <xf numFmtId="0" fontId="1" fillId="0" borderId="0" xfId="0" applyFont="1"/>
    <xf numFmtId="0" fontId="1" fillId="4" borderId="9" xfId="0" applyFont="1" applyFill="1" applyBorder="1"/>
    <xf numFmtId="0" fontId="1" fillId="4" borderId="11" xfId="0" applyFont="1" applyFill="1" applyBorder="1"/>
    <xf numFmtId="0" fontId="1" fillId="5" borderId="9" xfId="0" applyFont="1" applyFill="1" applyBorder="1"/>
    <xf numFmtId="0" fontId="1" fillId="5" borderId="11" xfId="0" applyFont="1" applyFill="1" applyBorder="1"/>
    <xf numFmtId="0" fontId="0" fillId="0" borderId="0" xfId="0" applyAlignment="1">
      <alignment horizontal="center"/>
    </xf>
    <xf numFmtId="166" fontId="9" fillId="0" borderId="0" xfId="0" applyNumberFormat="1" applyFont="1" applyAlignment="1">
      <alignment horizontal="center"/>
    </xf>
    <xf numFmtId="168" fontId="9" fillId="0" borderId="0" xfId="0" applyNumberFormat="1" applyFont="1" applyAlignment="1">
      <alignment horizontal="center"/>
    </xf>
    <xf numFmtId="0" fontId="0" fillId="6" borderId="14" xfId="0" applyFill="1" applyBorder="1" applyAlignment="1">
      <alignment horizontal="center"/>
    </xf>
    <xf numFmtId="0" fontId="0" fillId="6" borderId="9" xfId="0" applyFill="1" applyBorder="1" applyAlignment="1">
      <alignment horizontal="center"/>
    </xf>
    <xf numFmtId="0" fontId="0" fillId="6" borderId="11" xfId="0" applyFill="1" applyBorder="1" applyAlignment="1">
      <alignment horizontal="center"/>
    </xf>
    <xf numFmtId="0" fontId="0" fillId="0" borderId="0" xfId="0" applyAlignment="1">
      <alignment horizontal="right"/>
    </xf>
    <xf numFmtId="0" fontId="1" fillId="11" borderId="9" xfId="0" applyFont="1" applyFill="1" applyBorder="1"/>
    <xf numFmtId="0" fontId="0" fillId="8" borderId="24" xfId="0" applyFill="1" applyBorder="1" applyAlignment="1">
      <alignment horizontal="center"/>
    </xf>
    <xf numFmtId="0" fontId="0" fillId="8" borderId="12" xfId="0" applyFill="1" applyBorder="1" applyAlignment="1">
      <alignment horizontal="center"/>
    </xf>
    <xf numFmtId="0" fontId="0" fillId="8" borderId="25" xfId="0" applyFill="1" applyBorder="1" applyAlignment="1">
      <alignment horizontal="center"/>
    </xf>
    <xf numFmtId="0" fontId="0" fillId="8" borderId="26" xfId="0" applyFill="1" applyBorder="1" applyAlignment="1">
      <alignment horizontal="center"/>
    </xf>
    <xf numFmtId="0" fontId="0" fillId="8" borderId="27" xfId="0" applyFill="1" applyBorder="1" applyAlignment="1">
      <alignment horizontal="center"/>
    </xf>
    <xf numFmtId="0" fontId="0" fillId="8" borderId="28" xfId="0" applyFill="1" applyBorder="1" applyAlignment="1">
      <alignment horizontal="center"/>
    </xf>
    <xf numFmtId="0" fontId="0" fillId="8" borderId="29" xfId="0" applyFill="1" applyBorder="1" applyAlignment="1">
      <alignment horizontal="center"/>
    </xf>
    <xf numFmtId="0" fontId="0" fillId="8" borderId="13" xfId="0" applyFill="1" applyBorder="1" applyAlignment="1">
      <alignment horizontal="center"/>
    </xf>
    <xf numFmtId="0" fontId="0" fillId="8" borderId="30" xfId="0" applyFill="1" applyBorder="1" applyAlignment="1">
      <alignment horizontal="center"/>
    </xf>
    <xf numFmtId="0" fontId="0" fillId="7" borderId="31" xfId="0" applyFill="1" applyBorder="1" applyAlignment="1">
      <alignment horizontal="center"/>
    </xf>
    <xf numFmtId="0" fontId="0" fillId="7" borderId="32" xfId="0" applyFill="1" applyBorder="1" applyAlignment="1">
      <alignment horizontal="center"/>
    </xf>
    <xf numFmtId="0" fontId="0" fillId="7" borderId="33" xfId="0" applyFill="1" applyBorder="1" applyAlignment="1">
      <alignment horizontal="center"/>
    </xf>
    <xf numFmtId="0" fontId="4" fillId="0" borderId="0" xfId="0" applyFont="1" applyAlignment="1">
      <alignment horizontal="center" vertical="center"/>
    </xf>
    <xf numFmtId="0" fontId="7" fillId="0" borderId="0" xfId="0" applyFont="1" applyAlignment="1">
      <alignment horizontal="center"/>
    </xf>
    <xf numFmtId="164" fontId="4" fillId="0" borderId="12" xfId="0" applyNumberFormat="1" applyFont="1" applyBorder="1" applyAlignment="1">
      <alignment horizontal="center"/>
    </xf>
    <xf numFmtId="0" fontId="2" fillId="0" borderId="2" xfId="0" applyFont="1" applyBorder="1"/>
    <xf numFmtId="0" fontId="1" fillId="0" borderId="3" xfId="0" applyFont="1" applyBorder="1"/>
    <xf numFmtId="0" fontId="1" fillId="0" borderId="2" xfId="0" applyFont="1" applyBorder="1"/>
    <xf numFmtId="0" fontId="2" fillId="0" borderId="0" xfId="0" applyFont="1" applyAlignment="1" applyProtection="1">
      <alignment horizontal="center"/>
      <protection hidden="1"/>
    </xf>
    <xf numFmtId="0" fontId="0" fillId="0" borderId="2" xfId="0" applyBorder="1"/>
    <xf numFmtId="0" fontId="1" fillId="9" borderId="9" xfId="0" applyFont="1" applyFill="1" applyBorder="1"/>
    <xf numFmtId="0" fontId="1" fillId="9" borderId="11" xfId="0" applyFont="1" applyFill="1" applyBorder="1"/>
    <xf numFmtId="0" fontId="0" fillId="9" borderId="1" xfId="0" applyFill="1" applyBorder="1"/>
    <xf numFmtId="0" fontId="0" fillId="9" borderId="3" xfId="0" applyFill="1" applyBorder="1"/>
    <xf numFmtId="0" fontId="1" fillId="0" borderId="2" xfId="0" applyFont="1" applyBorder="1" applyAlignment="1">
      <alignment horizontal="center"/>
    </xf>
    <xf numFmtId="0" fontId="0" fillId="11" borderId="1" xfId="0" applyFill="1" applyBorder="1"/>
    <xf numFmtId="0" fontId="1" fillId="11" borderId="2" xfId="0" applyFont="1" applyFill="1" applyBorder="1" applyAlignment="1" applyProtection="1">
      <alignment horizontal="center"/>
      <protection hidden="1"/>
    </xf>
    <xf numFmtId="0" fontId="0" fillId="11" borderId="3" xfId="0" applyFill="1" applyBorder="1"/>
    <xf numFmtId="0" fontId="0" fillId="8" borderId="1" xfId="0" applyFill="1" applyBorder="1"/>
    <xf numFmtId="0" fontId="1" fillId="8" borderId="2" xfId="0" applyFont="1" applyFill="1" applyBorder="1" applyAlignment="1" applyProtection="1">
      <alignment horizontal="center"/>
      <protection hidden="1"/>
    </xf>
    <xf numFmtId="0" fontId="0" fillId="8" borderId="3" xfId="0" applyFill="1" applyBorder="1"/>
    <xf numFmtId="0" fontId="1" fillId="9" borderId="2" xfId="0" applyFont="1" applyFill="1" applyBorder="1" applyAlignment="1" applyProtection="1">
      <alignment horizontal="center"/>
      <protection hidden="1"/>
    </xf>
    <xf numFmtId="0" fontId="1" fillId="5" borderId="2" xfId="0" applyFont="1" applyFill="1" applyBorder="1" applyAlignment="1" applyProtection="1">
      <alignment horizontal="center"/>
      <protection hidden="1"/>
    </xf>
    <xf numFmtId="0" fontId="1" fillId="4" borderId="2" xfId="0" applyFont="1" applyFill="1" applyBorder="1" applyAlignment="1" applyProtection="1">
      <alignment horizontal="center"/>
      <protection hidden="1"/>
    </xf>
    <xf numFmtId="0" fontId="1" fillId="11" borderId="7" xfId="0" applyFont="1" applyFill="1" applyBorder="1"/>
    <xf numFmtId="0" fontId="1" fillId="11" borderId="11" xfId="0" applyFont="1" applyFill="1" applyBorder="1"/>
    <xf numFmtId="0" fontId="1" fillId="8" borderId="14" xfId="0" applyFont="1" applyFill="1" applyBorder="1"/>
    <xf numFmtId="0" fontId="1" fillId="8" borderId="9" xfId="0" applyFont="1" applyFill="1" applyBorder="1"/>
    <xf numFmtId="0" fontId="1" fillId="8" borderId="11" xfId="0" applyFont="1" applyFill="1" applyBorder="1"/>
    <xf numFmtId="0" fontId="1" fillId="10" borderId="7" xfId="0" applyFont="1" applyFill="1" applyBorder="1"/>
    <xf numFmtId="0" fontId="1" fillId="13" borderId="9" xfId="0" applyFont="1" applyFill="1" applyBorder="1"/>
    <xf numFmtId="0" fontId="1" fillId="13" borderId="11" xfId="0" applyFont="1" applyFill="1" applyBorder="1"/>
    <xf numFmtId="0" fontId="1" fillId="5" borderId="7" xfId="0" applyFont="1" applyFill="1" applyBorder="1"/>
    <xf numFmtId="0" fontId="0" fillId="14" borderId="1" xfId="0" applyFill="1" applyBorder="1"/>
    <xf numFmtId="0" fontId="1" fillId="14" borderId="2" xfId="0" applyFont="1" applyFill="1" applyBorder="1" applyAlignment="1" applyProtection="1">
      <alignment horizontal="center"/>
      <protection hidden="1"/>
    </xf>
    <xf numFmtId="0" fontId="0" fillId="14" borderId="3" xfId="0" applyFill="1" applyBorder="1"/>
    <xf numFmtId="0" fontId="1" fillId="14" borderId="7" xfId="0" applyFont="1" applyFill="1" applyBorder="1"/>
    <xf numFmtId="0" fontId="1" fillId="14" borderId="9" xfId="0" applyFont="1" applyFill="1" applyBorder="1"/>
    <xf numFmtId="0" fontId="1" fillId="14" borderId="11" xfId="0" applyFont="1" applyFill="1" applyBorder="1"/>
    <xf numFmtId="0" fontId="0" fillId="15" borderId="1" xfId="0" applyFill="1" applyBorder="1"/>
    <xf numFmtId="0" fontId="1" fillId="15" borderId="2" xfId="0" applyFont="1" applyFill="1" applyBorder="1" applyAlignment="1" applyProtection="1">
      <alignment horizontal="center"/>
      <protection hidden="1"/>
    </xf>
    <xf numFmtId="0" fontId="0" fillId="15" borderId="3" xfId="0" applyFill="1" applyBorder="1"/>
    <xf numFmtId="0" fontId="1" fillId="15" borderId="14" xfId="0" applyFont="1" applyFill="1" applyBorder="1"/>
    <xf numFmtId="0" fontId="1" fillId="15" borderId="9" xfId="0" applyFont="1" applyFill="1" applyBorder="1"/>
    <xf numFmtId="0" fontId="1" fillId="15" borderId="11" xfId="0" applyFont="1" applyFill="1" applyBorder="1"/>
    <xf numFmtId="0" fontId="0" fillId="16" borderId="1" xfId="0" applyFill="1" applyBorder="1"/>
    <xf numFmtId="0" fontId="1" fillId="16" borderId="2" xfId="0" applyFont="1" applyFill="1" applyBorder="1" applyAlignment="1" applyProtection="1">
      <alignment horizontal="center"/>
      <protection hidden="1"/>
    </xf>
    <xf numFmtId="0" fontId="0" fillId="16" borderId="3" xfId="0" applyFill="1" applyBorder="1"/>
    <xf numFmtId="0" fontId="1" fillId="16" borderId="7" xfId="0" applyFont="1" applyFill="1" applyBorder="1"/>
    <xf numFmtId="0" fontId="1" fillId="16" borderId="9" xfId="0" applyFont="1" applyFill="1" applyBorder="1"/>
    <xf numFmtId="0" fontId="1" fillId="16" borderId="11" xfId="0" applyFont="1" applyFill="1" applyBorder="1"/>
    <xf numFmtId="0" fontId="1" fillId="4" borderId="7" xfId="0" applyFont="1" applyFill="1" applyBorder="1"/>
    <xf numFmtId="0" fontId="1" fillId="9" borderId="14" xfId="0" applyFont="1" applyFill="1" applyBorder="1"/>
    <xf numFmtId="0" fontId="0" fillId="12" borderId="1" xfId="0" applyFill="1" applyBorder="1"/>
    <xf numFmtId="0" fontId="1" fillId="12" borderId="2" xfId="0" applyFont="1" applyFill="1" applyBorder="1" applyAlignment="1" applyProtection="1">
      <alignment horizontal="center"/>
      <protection hidden="1"/>
    </xf>
    <xf numFmtId="0" fontId="0" fillId="12" borderId="3" xfId="0" applyFill="1" applyBorder="1"/>
    <xf numFmtId="0" fontId="1" fillId="12" borderId="7" xfId="0" applyFont="1" applyFill="1" applyBorder="1"/>
    <xf numFmtId="0" fontId="1" fillId="12" borderId="9" xfId="0" applyFont="1" applyFill="1" applyBorder="1"/>
    <xf numFmtId="0" fontId="1" fillId="12" borderId="11" xfId="0" applyFont="1" applyFill="1" applyBorder="1"/>
    <xf numFmtId="0" fontId="0" fillId="17" borderId="1" xfId="0" applyFill="1" applyBorder="1"/>
    <xf numFmtId="0" fontId="1" fillId="17" borderId="2" xfId="0" applyFont="1" applyFill="1" applyBorder="1" applyAlignment="1" applyProtection="1">
      <alignment horizontal="center"/>
      <protection hidden="1"/>
    </xf>
    <xf numFmtId="0" fontId="0" fillId="17" borderId="3" xfId="0" applyFill="1" applyBorder="1"/>
    <xf numFmtId="0" fontId="1" fillId="17" borderId="7" xfId="0" applyFont="1" applyFill="1" applyBorder="1"/>
    <xf numFmtId="0" fontId="1" fillId="17" borderId="9" xfId="0" applyFont="1" applyFill="1" applyBorder="1"/>
    <xf numFmtId="0" fontId="1" fillId="17" borderId="11" xfId="0" applyFont="1" applyFill="1" applyBorder="1"/>
    <xf numFmtId="0" fontId="0" fillId="18" borderId="1" xfId="0" applyFill="1" applyBorder="1"/>
    <xf numFmtId="0" fontId="1" fillId="18" borderId="2" xfId="0" applyFont="1" applyFill="1" applyBorder="1" applyAlignment="1" applyProtection="1">
      <alignment horizontal="center"/>
      <protection hidden="1"/>
    </xf>
    <xf numFmtId="0" fontId="0" fillId="18" borderId="3" xfId="0" applyFill="1" applyBorder="1"/>
    <xf numFmtId="0" fontId="1" fillId="18" borderId="14" xfId="0" applyFont="1" applyFill="1" applyBorder="1"/>
    <xf numFmtId="0" fontId="1" fillId="18" borderId="9" xfId="0" applyFont="1" applyFill="1" applyBorder="1"/>
    <xf numFmtId="0" fontId="1" fillId="18" borderId="11" xfId="0" applyFont="1" applyFill="1" applyBorder="1"/>
    <xf numFmtId="0" fontId="1" fillId="0" borderId="3" xfId="0" applyFont="1" applyBorder="1" applyAlignment="1">
      <alignment horizontal="right"/>
    </xf>
    <xf numFmtId="0" fontId="0" fillId="0" borderId="6" xfId="0" applyBorder="1"/>
    <xf numFmtId="0" fontId="1" fillId="10" borderId="9" xfId="0" applyFont="1" applyFill="1" applyBorder="1"/>
    <xf numFmtId="0" fontId="0" fillId="10" borderId="1" xfId="0" applyFill="1" applyBorder="1"/>
    <xf numFmtId="0" fontId="1" fillId="10" borderId="2" xfId="0" applyFont="1" applyFill="1" applyBorder="1" applyAlignment="1" applyProtection="1">
      <alignment horizontal="center"/>
      <protection hidden="1"/>
    </xf>
    <xf numFmtId="0" fontId="0" fillId="10" borderId="3" xfId="0" applyFill="1" applyBorder="1"/>
    <xf numFmtId="0" fontId="14" fillId="0" borderId="0" xfId="0" quotePrefix="1" applyFont="1" applyAlignment="1">
      <alignment horizontal="center"/>
    </xf>
    <xf numFmtId="0" fontId="1" fillId="0" borderId="0" xfId="0" applyFont="1" applyAlignment="1">
      <alignment horizontal="right"/>
    </xf>
    <xf numFmtId="0" fontId="3" fillId="0" borderId="0" xfId="0" applyFont="1" applyAlignment="1">
      <alignment vertical="center"/>
    </xf>
    <xf numFmtId="0" fontId="3" fillId="0" borderId="0" xfId="0" applyFont="1"/>
    <xf numFmtId="0" fontId="0" fillId="0" borderId="35" xfId="0" applyBorder="1"/>
    <xf numFmtId="0" fontId="0" fillId="0" borderId="2" xfId="0" applyBorder="1" applyAlignment="1">
      <alignment vertical="center"/>
    </xf>
    <xf numFmtId="0" fontId="0" fillId="0" borderId="0" xfId="0" applyAlignment="1">
      <alignment vertical="center"/>
    </xf>
    <xf numFmtId="0" fontId="10" fillId="0" borderId="0" xfId="0" applyFont="1" applyAlignment="1">
      <alignment vertical="center"/>
    </xf>
    <xf numFmtId="0" fontId="15" fillId="0" borderId="40" xfId="0" applyFont="1" applyBorder="1" applyAlignment="1">
      <alignment vertical="center"/>
    </xf>
    <xf numFmtId="0" fontId="0" fillId="0" borderId="41" xfId="0" applyBorder="1"/>
    <xf numFmtId="0" fontId="0" fillId="0" borderId="42" xfId="0" applyBorder="1"/>
    <xf numFmtId="0" fontId="15" fillId="0" borderId="43" xfId="0" applyFont="1" applyBorder="1" applyAlignment="1">
      <alignment vertical="center"/>
    </xf>
    <xf numFmtId="0" fontId="0" fillId="0" borderId="44" xfId="0" applyBorder="1"/>
    <xf numFmtId="0" fontId="0" fillId="0" borderId="45" xfId="0" applyBorder="1"/>
    <xf numFmtId="0" fontId="3" fillId="0" borderId="46" xfId="0" applyFont="1" applyBorder="1" applyAlignment="1">
      <alignment vertical="center"/>
    </xf>
    <xf numFmtId="0" fontId="0" fillId="0" borderId="47" xfId="0" applyBorder="1" applyAlignment="1">
      <alignment vertical="center"/>
    </xf>
    <xf numFmtId="0" fontId="3" fillId="0" borderId="48" xfId="0" applyFont="1" applyBorder="1" applyAlignment="1">
      <alignment horizontal="left" vertical="center"/>
    </xf>
    <xf numFmtId="0" fontId="0" fillId="0" borderId="49" xfId="0" applyBorder="1"/>
    <xf numFmtId="0" fontId="3" fillId="0" borderId="49" xfId="0" applyFont="1" applyBorder="1" applyAlignment="1">
      <alignment horizontal="left" vertical="center"/>
    </xf>
    <xf numFmtId="0" fontId="0" fillId="0" borderId="50" xfId="0" applyBorder="1"/>
    <xf numFmtId="0" fontId="0" fillId="0" borderId="52" xfId="0" applyBorder="1"/>
    <xf numFmtId="0" fontId="0" fillId="0" borderId="53" xfId="0" applyBorder="1"/>
    <xf numFmtId="0" fontId="0" fillId="0" borderId="51" xfId="0" applyBorder="1"/>
    <xf numFmtId="0" fontId="1" fillId="0" borderId="54" xfId="0" applyFont="1" applyBorder="1"/>
    <xf numFmtId="0" fontId="0" fillId="0" borderId="55" xfId="0" applyBorder="1"/>
    <xf numFmtId="0" fontId="0" fillId="0" borderId="3" xfId="0" applyBorder="1"/>
    <xf numFmtId="0" fontId="1" fillId="0" borderId="47" xfId="0" applyFont="1" applyBorder="1" applyAlignment="1">
      <alignment vertical="center"/>
    </xf>
    <xf numFmtId="0" fontId="1" fillId="0" borderId="1" xfId="0" applyFont="1" applyBorder="1" applyAlignment="1">
      <alignment vertical="center"/>
    </xf>
    <xf numFmtId="0" fontId="0" fillId="0" borderId="35" xfId="0" applyBorder="1" applyAlignment="1">
      <alignment vertical="center"/>
    </xf>
    <xf numFmtId="0" fontId="0" fillId="0" borderId="57" xfId="0" applyBorder="1"/>
    <xf numFmtId="0" fontId="0" fillId="0" borderId="37" xfId="0" applyBorder="1" applyAlignment="1">
      <alignment vertical="center"/>
    </xf>
    <xf numFmtId="0" fontId="0" fillId="0" borderId="6" xfId="0" applyBorder="1" applyAlignment="1">
      <alignment vertical="center"/>
    </xf>
    <xf numFmtId="0" fontId="0" fillId="0" borderId="58" xfId="0" applyBorder="1"/>
    <xf numFmtId="0" fontId="0" fillId="0" borderId="5" xfId="0" applyBorder="1" applyAlignment="1">
      <alignment vertical="center"/>
    </xf>
    <xf numFmtId="0" fontId="0" fillId="0" borderId="39" xfId="0" applyBorder="1" applyAlignment="1">
      <alignment vertical="center"/>
    </xf>
    <xf numFmtId="0" fontId="1" fillId="0" borderId="36" xfId="0" applyFont="1" applyBorder="1" applyAlignment="1">
      <alignment vertical="center"/>
    </xf>
    <xf numFmtId="0" fontId="1" fillId="0" borderId="56" xfId="0" applyFont="1" applyBorder="1"/>
    <xf numFmtId="0" fontId="3" fillId="0" borderId="34" xfId="0" applyFont="1" applyBorder="1" applyAlignment="1">
      <alignment vertical="center"/>
    </xf>
    <xf numFmtId="0" fontId="3" fillId="0" borderId="38" xfId="0" applyFont="1" applyBorder="1" applyAlignment="1">
      <alignment vertical="center"/>
    </xf>
    <xf numFmtId="0" fontId="16" fillId="0" borderId="0" xfId="0" applyFont="1" applyAlignment="1">
      <alignment horizontal="center"/>
    </xf>
    <xf numFmtId="0" fontId="16" fillId="0" borderId="0" xfId="0" applyFont="1"/>
    <xf numFmtId="0" fontId="0" fillId="0" borderId="0" xfId="0" applyAlignment="1">
      <alignment horizontal="left"/>
    </xf>
    <xf numFmtId="0" fontId="17" fillId="0" borderId="0" xfId="0" applyFont="1" applyAlignment="1">
      <alignment horizontal="center"/>
    </xf>
    <xf numFmtId="0" fontId="17" fillId="0" borderId="0" xfId="0" applyFont="1"/>
    <xf numFmtId="0" fontId="1" fillId="0" borderId="0" xfId="0" applyFont="1" applyAlignment="1" applyProtection="1">
      <alignment horizontal="center"/>
      <protection locked="0"/>
    </xf>
    <xf numFmtId="0" fontId="1" fillId="0" borderId="0" xfId="2"/>
    <xf numFmtId="0" fontId="1" fillId="0" borderId="0" xfId="2" applyAlignment="1">
      <alignment wrapText="1"/>
    </xf>
    <xf numFmtId="0" fontId="10" fillId="0" borderId="0" xfId="2" applyFont="1"/>
    <xf numFmtId="0" fontId="18" fillId="0" borderId="0" xfId="1"/>
    <xf numFmtId="0" fontId="22" fillId="0" borderId="0" xfId="2" applyFont="1"/>
    <xf numFmtId="0" fontId="23" fillId="0" borderId="0" xfId="2" applyFont="1"/>
    <xf numFmtId="0" fontId="24" fillId="0" borderId="0" xfId="2" applyFont="1"/>
    <xf numFmtId="0" fontId="25" fillId="0" borderId="0" xfId="2" applyFont="1"/>
    <xf numFmtId="0" fontId="22" fillId="0" borderId="43" xfId="2" applyFont="1" applyBorder="1"/>
    <xf numFmtId="0" fontId="1" fillId="0" borderId="44" xfId="2" applyBorder="1"/>
    <xf numFmtId="0" fontId="1" fillId="0" borderId="55" xfId="0" applyFont="1" applyBorder="1"/>
    <xf numFmtId="0" fontId="1" fillId="0" borderId="45" xfId="2" applyBorder="1"/>
    <xf numFmtId="0" fontId="22" fillId="0" borderId="46" xfId="2" applyFont="1" applyBorder="1"/>
    <xf numFmtId="0" fontId="1" fillId="0" borderId="2" xfId="2" applyBorder="1"/>
    <xf numFmtId="0" fontId="1" fillId="0" borderId="47" xfId="2" applyBorder="1"/>
    <xf numFmtId="0" fontId="22" fillId="0" borderId="48" xfId="2" applyFont="1" applyBorder="1"/>
    <xf numFmtId="0" fontId="1" fillId="0" borderId="49" xfId="2" applyBorder="1"/>
    <xf numFmtId="0" fontId="1" fillId="0" borderId="50" xfId="2" applyBorder="1"/>
    <xf numFmtId="0" fontId="1" fillId="0" borderId="52" xfId="2" applyBorder="1"/>
    <xf numFmtId="0" fontId="1" fillId="0" borderId="3" xfId="2" applyBorder="1"/>
    <xf numFmtId="0" fontId="1" fillId="0" borderId="1" xfId="2" applyBorder="1"/>
    <xf numFmtId="0" fontId="1" fillId="0" borderId="53" xfId="2" applyBorder="1"/>
    <xf numFmtId="0" fontId="1" fillId="0" borderId="56" xfId="2" applyBorder="1"/>
    <xf numFmtId="0" fontId="2" fillId="2" borderId="8"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21" xfId="0" applyFont="1" applyFill="1" applyBorder="1" applyAlignment="1" applyProtection="1">
      <alignment horizontal="center"/>
      <protection locked="0"/>
    </xf>
    <xf numFmtId="0" fontId="2" fillId="2" borderId="10" xfId="0" applyFont="1" applyFill="1" applyBorder="1" applyAlignment="1" applyProtection="1">
      <alignment horizontal="center"/>
      <protection locked="0"/>
    </xf>
    <xf numFmtId="0" fontId="2" fillId="2" borderId="22" xfId="0" applyFont="1" applyFill="1" applyBorder="1" applyAlignment="1" applyProtection="1">
      <alignment horizontal="center"/>
      <protection locked="0"/>
    </xf>
    <xf numFmtId="0" fontId="2" fillId="2" borderId="23" xfId="0" applyFont="1" applyFill="1" applyBorder="1" applyAlignment="1" applyProtection="1">
      <alignment horizontal="center"/>
      <protection locked="0"/>
    </xf>
    <xf numFmtId="0" fontId="7" fillId="0" borderId="0" xfId="0" applyFont="1" applyAlignment="1">
      <alignment horizontal="center"/>
    </xf>
    <xf numFmtId="0" fontId="1" fillId="0" borderId="0" xfId="0" applyFont="1" applyAlignment="1">
      <alignment horizontal="center"/>
    </xf>
    <xf numFmtId="0" fontId="2" fillId="2" borderId="18" xfId="0" applyFont="1" applyFill="1" applyBorder="1" applyAlignment="1" applyProtection="1">
      <alignment horizontal="center"/>
      <protection locked="0"/>
    </xf>
    <xf numFmtId="0" fontId="2" fillId="2" borderId="19" xfId="0" applyFont="1" applyFill="1" applyBorder="1" applyAlignment="1" applyProtection="1">
      <alignment horizontal="center"/>
      <protection locked="0"/>
    </xf>
    <xf numFmtId="0" fontId="2" fillId="2" borderId="20" xfId="0" applyFont="1" applyFill="1" applyBorder="1" applyAlignment="1" applyProtection="1">
      <alignment horizontal="center"/>
      <protection locked="0"/>
    </xf>
    <xf numFmtId="0" fontId="2" fillId="12" borderId="15" xfId="0" applyFont="1" applyFill="1" applyBorder="1" applyAlignment="1" applyProtection="1">
      <alignment horizontal="center"/>
      <protection locked="0"/>
    </xf>
    <xf numFmtId="0" fontId="2" fillId="12" borderId="16" xfId="0" applyFont="1" applyFill="1" applyBorder="1" applyAlignment="1" applyProtection="1">
      <alignment horizontal="center"/>
      <protection locked="0"/>
    </xf>
    <xf numFmtId="0" fontId="2" fillId="12" borderId="17" xfId="0" applyFont="1" applyFill="1" applyBorder="1" applyAlignment="1" applyProtection="1">
      <alignment horizontal="center"/>
      <protection locked="0"/>
    </xf>
    <xf numFmtId="0" fontId="2" fillId="0" borderId="16" xfId="0" applyFont="1" applyBorder="1" applyAlignment="1">
      <alignment horizontal="center"/>
    </xf>
    <xf numFmtId="0" fontId="2" fillId="12" borderId="18" xfId="0" applyFont="1" applyFill="1" applyBorder="1" applyAlignment="1" applyProtection="1">
      <alignment horizontal="center"/>
      <protection locked="0"/>
    </xf>
    <xf numFmtId="0" fontId="2" fillId="12" borderId="19" xfId="0" applyFont="1" applyFill="1" applyBorder="1" applyAlignment="1" applyProtection="1">
      <alignment horizontal="center"/>
      <protection locked="0"/>
    </xf>
    <xf numFmtId="0" fontId="2" fillId="12" borderId="20" xfId="0" applyFont="1" applyFill="1" applyBorder="1" applyAlignment="1" applyProtection="1">
      <alignment horizontal="center"/>
      <protection locked="0"/>
    </xf>
    <xf numFmtId="0" fontId="0" fillId="0" borderId="0" xfId="0" applyAlignment="1">
      <alignment horizontal="center"/>
    </xf>
    <xf numFmtId="0" fontId="0" fillId="0" borderId="16" xfId="0" applyBorder="1" applyAlignment="1">
      <alignment horizontal="center"/>
    </xf>
    <xf numFmtId="0" fontId="5" fillId="0" borderId="0" xfId="0" applyFont="1" applyAlignment="1">
      <alignment horizontal="center"/>
    </xf>
    <xf numFmtId="0" fontId="10" fillId="14" borderId="1" xfId="0"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4" fillId="3" borderId="15" xfId="0" applyFont="1" applyFill="1" applyBorder="1" applyAlignment="1">
      <alignment horizontal="center"/>
    </xf>
    <xf numFmtId="0" fontId="4" fillId="3" borderId="17" xfId="0" applyFont="1" applyFill="1" applyBorder="1" applyAlignment="1">
      <alignment horizontal="center"/>
    </xf>
    <xf numFmtId="0" fontId="4" fillId="0" borderId="0" xfId="0" applyFont="1" applyAlignment="1">
      <alignment horizontal="center" vertical="center"/>
    </xf>
    <xf numFmtId="0" fontId="1" fillId="2" borderId="1" xfId="0" applyFont="1" applyFill="1" applyBorder="1" applyAlignment="1" applyProtection="1">
      <alignment horizontal="center"/>
      <protection locked="0"/>
    </xf>
    <xf numFmtId="0" fontId="1" fillId="2" borderId="2" xfId="0" applyFont="1" applyFill="1" applyBorder="1" applyAlignment="1" applyProtection="1">
      <alignment horizontal="center"/>
      <protection locked="0"/>
    </xf>
    <xf numFmtId="0" fontId="1" fillId="2" borderId="3" xfId="0" applyFont="1" applyFill="1" applyBorder="1" applyAlignment="1" applyProtection="1">
      <alignment horizontal="center"/>
      <protection locked="0"/>
    </xf>
    <xf numFmtId="0" fontId="4" fillId="2" borderId="15" xfId="0" applyFont="1" applyFill="1" applyBorder="1" applyAlignment="1" applyProtection="1">
      <alignment horizontal="center"/>
      <protection locked="0"/>
    </xf>
    <xf numFmtId="0" fontId="4" fillId="2" borderId="16" xfId="0" applyFont="1" applyFill="1" applyBorder="1" applyAlignment="1" applyProtection="1">
      <alignment horizontal="center"/>
      <protection locked="0"/>
    </xf>
    <xf numFmtId="0" fontId="4" fillId="2" borderId="17" xfId="0" applyFont="1" applyFill="1" applyBorder="1" applyAlignment="1" applyProtection="1">
      <alignment horizontal="center"/>
      <protection locked="0"/>
    </xf>
    <xf numFmtId="1" fontId="2" fillId="0" borderId="16" xfId="0" applyNumberFormat="1" applyFont="1" applyBorder="1" applyAlignment="1">
      <alignment horizontal="center"/>
    </xf>
    <xf numFmtId="1" fontId="4" fillId="0" borderId="1" xfId="0" applyNumberFormat="1" applyFont="1" applyBorder="1" applyAlignment="1">
      <alignment horizontal="left" vertical="center" wrapText="1"/>
    </xf>
    <xf numFmtId="1" fontId="4" fillId="0" borderId="2" xfId="0" applyNumberFormat="1" applyFont="1" applyBorder="1" applyAlignment="1">
      <alignment horizontal="left" vertical="center" wrapText="1"/>
    </xf>
    <xf numFmtId="1" fontId="4" fillId="0" borderId="3" xfId="0" applyNumberFormat="1" applyFont="1" applyBorder="1" applyAlignment="1">
      <alignment horizontal="left" vertical="center" wrapText="1"/>
    </xf>
    <xf numFmtId="0" fontId="4" fillId="0" borderId="6" xfId="0" applyFont="1" applyBorder="1" applyAlignment="1">
      <alignment horizontal="center"/>
    </xf>
    <xf numFmtId="0" fontId="4" fillId="7" borderId="15" xfId="0" applyFont="1" applyFill="1" applyBorder="1" applyAlignment="1">
      <alignment horizontal="center"/>
    </xf>
    <xf numFmtId="0" fontId="4" fillId="7" borderId="17" xfId="0" applyFont="1" applyFill="1" applyBorder="1" applyAlignment="1">
      <alignment horizontal="center"/>
    </xf>
    <xf numFmtId="1" fontId="4" fillId="0" borderId="1" xfId="0" applyNumberFormat="1" applyFont="1" applyBorder="1" applyAlignment="1">
      <alignment horizontal="center" vertical="center" wrapText="1"/>
    </xf>
    <xf numFmtId="1" fontId="4" fillId="0" borderId="2" xfId="0" applyNumberFormat="1" applyFont="1" applyBorder="1" applyAlignment="1">
      <alignment horizontal="center" vertical="center" wrapText="1"/>
    </xf>
    <xf numFmtId="1" fontId="4" fillId="0" borderId="3" xfId="0" applyNumberFormat="1" applyFont="1" applyBorder="1" applyAlignment="1">
      <alignment horizontal="center" vertical="center" wrapText="1"/>
    </xf>
    <xf numFmtId="0" fontId="19" fillId="0" borderId="0" xfId="2" applyFont="1" applyAlignment="1">
      <alignment wrapText="1"/>
    </xf>
    <xf numFmtId="0" fontId="1" fillId="0" borderId="0" xfId="2" applyAlignment="1">
      <alignment wrapText="1"/>
    </xf>
    <xf numFmtId="0" fontId="20" fillId="0" borderId="0" xfId="2" applyFont="1" applyAlignment="1">
      <alignment wrapText="1"/>
    </xf>
  </cellXfs>
  <cellStyles count="3">
    <cellStyle name="Hyperlink" xfId="1" builtinId="8"/>
    <cellStyle name="Standaard" xfId="0" builtinId="0"/>
    <cellStyle name="Standaard 2" xfId="2" xr:uid="{35A6C6BD-2148-4AAE-938A-358C36F2A8A4}"/>
  </cellStyles>
  <dxfs count="5">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s>
  <tableStyles count="0" defaultTableStyle="TableStyleMedium9" defaultPivotStyle="PivotStyleLight16"/>
  <colors>
    <mruColors>
      <color rgb="FFCCFFFF"/>
      <color rgb="FFFF99CC"/>
      <color rgb="FFFFCC00"/>
      <color rgb="FF9933FF"/>
      <color rgb="FF009999"/>
      <color rgb="FFFFFF99"/>
      <color rgb="FFCCCCFF"/>
      <color rgb="FFCC99FF"/>
      <color rgb="FF00FF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0</xdr:col>
      <xdr:colOff>437543</xdr:colOff>
      <xdr:row>0</xdr:row>
      <xdr:rowOff>21723</xdr:rowOff>
    </xdr:from>
    <xdr:ext cx="4887556" cy="892677"/>
    <xdr:sp macro="" textlink="">
      <xdr:nvSpPr>
        <xdr:cNvPr id="2" name="Rechthoek 1">
          <a:extLst>
            <a:ext uri="{FF2B5EF4-FFF2-40B4-BE49-F238E27FC236}">
              <a16:creationId xmlns:a16="http://schemas.microsoft.com/office/drawing/2014/main" id="{4A82EB72-8772-4BD7-9C2B-924858C305ED}"/>
            </a:ext>
          </a:extLst>
        </xdr:cNvPr>
        <xdr:cNvSpPr/>
      </xdr:nvSpPr>
      <xdr:spPr>
        <a:xfrm>
          <a:off x="437543" y="21723"/>
          <a:ext cx="4887556" cy="892677"/>
        </a:xfrm>
        <a:prstGeom prst="rect">
          <a:avLst/>
        </a:prstGeom>
        <a:noFill/>
      </xdr:spPr>
      <xdr:txBody>
        <a:bodyPr wrap="none" lIns="91440" tIns="45720" rIns="91440" bIns="45720">
          <a:noAutofit/>
        </a:bodyPr>
        <a:lstStyle/>
        <a:p>
          <a:pPr algn="ctr"/>
          <a:r>
            <a:rPr lang="nl-NL" sz="54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WK-poule</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engelenb\Local%20Settings\Temporary%20Internet%20Files\OLKEE\WK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epswedstrijden"/>
      <sheetName val="Stand groepswedstrijden"/>
      <sheetName val="Finalewedstrijden"/>
    </sheetNames>
    <sheetDataSet>
      <sheetData sheetId="0"/>
      <sheetData sheetId="1">
        <row r="5">
          <cell r="A5">
            <v>1</v>
          </cell>
          <cell r="B5" t="str">
            <v>Frankrijk</v>
          </cell>
          <cell r="C5" t="str">
            <v>A00B000C00D00E000F00</v>
          </cell>
          <cell r="D5" t="str">
            <v>G0000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row>
        <row r="6">
          <cell r="A6">
            <v>2</v>
          </cell>
          <cell r="B6" t="str">
            <v>Mexico</v>
          </cell>
          <cell r="C6" t="str">
            <v>A00B000C00D00E000F00</v>
          </cell>
          <cell r="D6" t="str">
            <v>G0000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row>
        <row r="7">
          <cell r="A7">
            <v>3</v>
          </cell>
          <cell r="B7" t="str">
            <v>Uruquay</v>
          </cell>
          <cell r="C7" t="str">
            <v>A00B000C00D00E000F00</v>
          </cell>
          <cell r="D7" t="str">
            <v>G0000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row>
        <row r="8">
          <cell r="A8">
            <v>4</v>
          </cell>
          <cell r="B8" t="str">
            <v>Zuid-Afrika</v>
          </cell>
          <cell r="C8" t="str">
            <v>A00B000C00D00E000F00</v>
          </cell>
          <cell r="D8" t="str">
            <v>G0000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row>
        <row r="9">
          <cell r="A9">
            <v>1</v>
          </cell>
          <cell r="B9" t="str">
            <v>Argentinië</v>
          </cell>
          <cell r="C9" t="str">
            <v>A00B000C00D00E000F00</v>
          </cell>
          <cell r="D9" t="str">
            <v>G0000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row>
        <row r="10">
          <cell r="A10">
            <v>2</v>
          </cell>
          <cell r="B10" t="str">
            <v>Griekenland</v>
          </cell>
          <cell r="C10" t="str">
            <v>A00B000C00D00E000F00</v>
          </cell>
          <cell r="D10" t="str">
            <v>G0000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row>
        <row r="11">
          <cell r="A11">
            <v>3</v>
          </cell>
          <cell r="B11" t="str">
            <v>Nigeria</v>
          </cell>
          <cell r="C11" t="str">
            <v>A00B000C00D00E000F00</v>
          </cell>
          <cell r="D11" t="str">
            <v>G0000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row>
        <row r="12">
          <cell r="A12">
            <v>4</v>
          </cell>
          <cell r="B12" t="str">
            <v>Zuid-Korea</v>
          </cell>
          <cell r="C12" t="str">
            <v>A00B000C00D00E000F00</v>
          </cell>
          <cell r="D12" t="str">
            <v>G0000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row>
        <row r="13">
          <cell r="A13">
            <v>1</v>
          </cell>
          <cell r="B13" t="str">
            <v>Algerije</v>
          </cell>
          <cell r="C13" t="str">
            <v>A00B000C00D00E000F00</v>
          </cell>
          <cell r="D13" t="str">
            <v>G0000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row>
        <row r="14">
          <cell r="A14">
            <v>2</v>
          </cell>
          <cell r="B14" t="str">
            <v>Engeland</v>
          </cell>
          <cell r="C14" t="str">
            <v>A00B000C00D00E000F00</v>
          </cell>
          <cell r="D14" t="str">
            <v>G0000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row>
        <row r="15">
          <cell r="A15">
            <v>3</v>
          </cell>
          <cell r="B15" t="str">
            <v>Slovenië</v>
          </cell>
          <cell r="C15" t="str">
            <v>A00B000C00D00E000F00</v>
          </cell>
          <cell r="D15" t="str">
            <v>G0000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row>
        <row r="16">
          <cell r="A16">
            <v>4</v>
          </cell>
          <cell r="B16" t="str">
            <v>Verenigde Staten</v>
          </cell>
          <cell r="C16" t="str">
            <v>A00B000C00D00E000F00</v>
          </cell>
          <cell r="D16" t="str">
            <v>G0000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row>
        <row r="17">
          <cell r="A17">
            <v>1</v>
          </cell>
          <cell r="B17" t="str">
            <v>Australië</v>
          </cell>
          <cell r="C17" t="str">
            <v>A00B000C00D00E000F00</v>
          </cell>
          <cell r="D17" t="str">
            <v>G0000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row>
        <row r="18">
          <cell r="A18">
            <v>2</v>
          </cell>
          <cell r="B18" t="str">
            <v>Duitsland</v>
          </cell>
          <cell r="C18" t="str">
            <v>A00B000C00D00E000F00</v>
          </cell>
          <cell r="D18" t="str">
            <v>G0000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row>
        <row r="19">
          <cell r="A19">
            <v>3</v>
          </cell>
          <cell r="B19" t="str">
            <v>Ghana</v>
          </cell>
          <cell r="C19" t="str">
            <v>A00B000C00D00E000F00</v>
          </cell>
          <cell r="D19" t="str">
            <v>G0000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row>
        <row r="20">
          <cell r="A20">
            <v>4</v>
          </cell>
          <cell r="B20" t="str">
            <v>Servië</v>
          </cell>
          <cell r="C20" t="str">
            <v>A00B000C00D00E000F00</v>
          </cell>
          <cell r="D20" t="str">
            <v>G0000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row>
        <row r="21">
          <cell r="A21">
            <v>1</v>
          </cell>
          <cell r="B21" t="str">
            <v>Denemarken</v>
          </cell>
          <cell r="C21" t="str">
            <v>A00B000C00D00E000F00</v>
          </cell>
          <cell r="D21" t="str">
            <v>G0000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row>
        <row r="22">
          <cell r="A22">
            <v>2</v>
          </cell>
          <cell r="B22" t="str">
            <v>Japan</v>
          </cell>
          <cell r="C22" t="str">
            <v>A00B000C00D00E000F00</v>
          </cell>
          <cell r="D22" t="str">
            <v>G0000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row>
        <row r="23">
          <cell r="A23">
            <v>3</v>
          </cell>
          <cell r="B23" t="str">
            <v>Kameroen</v>
          </cell>
          <cell r="C23" t="str">
            <v>A00B000C00D00E000F00</v>
          </cell>
          <cell r="D23" t="str">
            <v>G0000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row>
        <row r="24">
          <cell r="A24">
            <v>4</v>
          </cell>
          <cell r="B24" t="str">
            <v>Nederland</v>
          </cell>
          <cell r="C24" t="str">
            <v>A00B000C00D00E000F00</v>
          </cell>
          <cell r="D24" t="str">
            <v>G0000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row>
        <row r="25">
          <cell r="A25">
            <v>1</v>
          </cell>
          <cell r="B25" t="str">
            <v>Italië</v>
          </cell>
          <cell r="C25" t="str">
            <v>A00B000C00D00E000F00</v>
          </cell>
          <cell r="D25" t="str">
            <v>G0000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row>
        <row r="26">
          <cell r="A26">
            <v>2</v>
          </cell>
          <cell r="B26" t="str">
            <v>Nieuw-Zeeland</v>
          </cell>
          <cell r="C26" t="str">
            <v>A00B000C00D00E000F00</v>
          </cell>
          <cell r="D26" t="str">
            <v>G0000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row>
        <row r="27">
          <cell r="A27">
            <v>3</v>
          </cell>
          <cell r="B27" t="str">
            <v>Paraquay</v>
          </cell>
          <cell r="C27" t="str">
            <v>A00B000C00D00E000F00</v>
          </cell>
          <cell r="D27" t="str">
            <v>G0000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row>
        <row r="28">
          <cell r="A28">
            <v>4</v>
          </cell>
          <cell r="B28" t="str">
            <v>Slowakije</v>
          </cell>
          <cell r="C28" t="str">
            <v>A00B000C00D00E000F00</v>
          </cell>
          <cell r="D28" t="str">
            <v>G0000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row>
        <row r="29">
          <cell r="A29">
            <v>1</v>
          </cell>
          <cell r="B29" t="str">
            <v>Brazilië</v>
          </cell>
          <cell r="C29" t="str">
            <v>A00B000C00D00E000F00</v>
          </cell>
          <cell r="D29" t="str">
            <v>G0000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row>
        <row r="30">
          <cell r="A30">
            <v>2</v>
          </cell>
          <cell r="B30" t="str">
            <v>Ivoorkust</v>
          </cell>
          <cell r="C30" t="str">
            <v>A00B000C00D00E000F00</v>
          </cell>
          <cell r="D30" t="str">
            <v>G0000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row>
        <row r="31">
          <cell r="A31">
            <v>3</v>
          </cell>
          <cell r="B31" t="str">
            <v>Noord-Korea</v>
          </cell>
          <cell r="C31" t="str">
            <v>A00B000C00D00E000F00</v>
          </cell>
          <cell r="D31" t="str">
            <v>G0000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row>
        <row r="32">
          <cell r="A32">
            <v>4</v>
          </cell>
          <cell r="B32" t="str">
            <v>Portugal</v>
          </cell>
          <cell r="C32" t="str">
            <v>A00B000C00D00E000F00</v>
          </cell>
          <cell r="D32" t="str">
            <v>G0000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row>
        <row r="33">
          <cell r="A33">
            <v>1</v>
          </cell>
          <cell r="B33" t="str">
            <v>Chili</v>
          </cell>
          <cell r="C33" t="str">
            <v>A00B000C00D00E000F00</v>
          </cell>
          <cell r="D33" t="str">
            <v>G0000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row>
        <row r="34">
          <cell r="A34">
            <v>2</v>
          </cell>
          <cell r="B34" t="str">
            <v>Honduras</v>
          </cell>
          <cell r="C34" t="str">
            <v>A00B000C00D00E000F00</v>
          </cell>
          <cell r="D34" t="str">
            <v>G0000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row>
        <row r="35">
          <cell r="A35">
            <v>3</v>
          </cell>
          <cell r="B35" t="str">
            <v>Spanje</v>
          </cell>
          <cell r="C35" t="str">
            <v>A00B000C00D00E000F00</v>
          </cell>
          <cell r="D35" t="str">
            <v>G0000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row>
        <row r="36">
          <cell r="A36">
            <v>4</v>
          </cell>
          <cell r="B36" t="str">
            <v>Zwitserland</v>
          </cell>
          <cell r="C36" t="str">
            <v>A00B000C00D00E000F00</v>
          </cell>
          <cell r="D36" t="str">
            <v>G0000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row>
      </sheetData>
      <sheetData sheetId="2"/>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B75E5-02C6-4136-B16F-131DAF1244A8}">
  <dimension ref="A1:J37"/>
  <sheetViews>
    <sheetView showGridLines="0" workbookViewId="0">
      <selection activeCell="V4" sqref="V4"/>
    </sheetView>
  </sheetViews>
  <sheetFormatPr defaultRowHeight="13.2" x14ac:dyDescent="0.25"/>
  <cols>
    <col min="1" max="1" width="11.88671875" style="183" customWidth="1"/>
    <col min="2" max="9" width="8.88671875" style="183"/>
    <col min="10" max="10" width="9.33203125" style="183" customWidth="1"/>
    <col min="11" max="16384" width="8.88671875" style="183"/>
  </cols>
  <sheetData>
    <row r="1" spans="1:10" ht="74.25" customHeight="1" x14ac:dyDescent="0.25"/>
    <row r="2" spans="1:10" ht="46.5" customHeight="1" x14ac:dyDescent="0.25">
      <c r="A2" s="250" t="s">
        <v>271</v>
      </c>
      <c r="B2" s="251"/>
      <c r="C2" s="251"/>
      <c r="D2" s="251"/>
      <c r="E2" s="251"/>
      <c r="F2" s="251"/>
      <c r="G2" s="251"/>
      <c r="H2" s="251"/>
      <c r="I2" s="251"/>
      <c r="J2" s="251"/>
    </row>
    <row r="3" spans="1:10" s="185" customFormat="1" ht="14.25" customHeight="1" x14ac:dyDescent="0.3">
      <c r="A3" s="252"/>
      <c r="B3" s="251"/>
      <c r="C3" s="251"/>
      <c r="D3" s="251"/>
      <c r="E3" s="251"/>
      <c r="F3" s="251"/>
      <c r="G3" s="251"/>
      <c r="H3" s="251"/>
      <c r="I3" s="251"/>
      <c r="J3" s="251"/>
    </row>
    <row r="4" spans="1:10" ht="50.25" customHeight="1" x14ac:dyDescent="0.25">
      <c r="A4" s="250" t="s">
        <v>256</v>
      </c>
      <c r="B4" s="251"/>
      <c r="C4" s="251"/>
      <c r="D4" s="251"/>
      <c r="E4" s="251"/>
      <c r="F4" s="251"/>
      <c r="G4" s="251"/>
      <c r="H4" s="251"/>
      <c r="I4" s="251"/>
      <c r="J4" s="251"/>
    </row>
    <row r="5" spans="1:10" ht="35.25" customHeight="1" x14ac:dyDescent="0.25">
      <c r="A5" s="250" t="s">
        <v>264</v>
      </c>
      <c r="B5" s="251"/>
      <c r="C5" s="251"/>
      <c r="D5" s="251"/>
      <c r="E5" s="251"/>
      <c r="F5" s="251"/>
      <c r="G5" s="251"/>
      <c r="H5" s="251"/>
      <c r="I5" s="251"/>
      <c r="J5" s="251"/>
    </row>
    <row r="6" spans="1:10" ht="36" customHeight="1" x14ac:dyDescent="0.25">
      <c r="A6" s="250" t="s">
        <v>265</v>
      </c>
      <c r="B6" s="251"/>
      <c r="C6" s="251"/>
      <c r="D6" s="251"/>
      <c r="E6" s="251"/>
      <c r="F6" s="251"/>
      <c r="G6" s="251"/>
      <c r="H6" s="251"/>
      <c r="I6" s="251"/>
      <c r="J6" s="251"/>
    </row>
    <row r="7" spans="1:10" ht="64.5" customHeight="1" x14ac:dyDescent="0.25">
      <c r="A7" s="250" t="s">
        <v>257</v>
      </c>
      <c r="B7" s="251"/>
      <c r="C7" s="251"/>
      <c r="D7" s="251"/>
      <c r="E7" s="251"/>
      <c r="F7" s="251"/>
      <c r="G7" s="251"/>
      <c r="H7" s="251"/>
      <c r="I7" s="251"/>
      <c r="J7" s="251"/>
    </row>
    <row r="8" spans="1:10" ht="16.5" customHeight="1" x14ac:dyDescent="0.25">
      <c r="A8" s="250" t="s">
        <v>258</v>
      </c>
      <c r="B8" s="251"/>
      <c r="C8" s="251"/>
      <c r="D8" s="251"/>
      <c r="E8" s="251"/>
      <c r="F8" s="251"/>
      <c r="G8" s="251"/>
      <c r="H8" s="251"/>
      <c r="I8" s="251"/>
      <c r="J8" s="251"/>
    </row>
    <row r="9" spans="1:10" ht="13.5" customHeight="1" x14ac:dyDescent="0.25">
      <c r="A9" s="186" t="s">
        <v>270</v>
      </c>
      <c r="B9" s="184"/>
      <c r="C9" s="184"/>
      <c r="D9" s="184"/>
      <c r="E9" s="184"/>
      <c r="F9" s="184"/>
      <c r="G9" s="184"/>
      <c r="H9" s="184"/>
      <c r="I9" s="184"/>
      <c r="J9" s="184"/>
    </row>
    <row r="10" spans="1:10" ht="13.5" customHeight="1" x14ac:dyDescent="0.3">
      <c r="A10" s="187"/>
    </row>
    <row r="11" spans="1:10" ht="18" customHeight="1" thickBot="1" x14ac:dyDescent="0.35">
      <c r="A11" s="187" t="s">
        <v>259</v>
      </c>
    </row>
    <row r="12" spans="1:10" ht="18" customHeight="1" thickTop="1" thickBot="1" x14ac:dyDescent="0.3">
      <c r="A12" s="146" t="s">
        <v>211</v>
      </c>
      <c r="B12" s="147"/>
      <c r="C12" s="147"/>
      <c r="D12" s="147"/>
      <c r="E12" s="147"/>
      <c r="F12" s="147"/>
      <c r="G12" s="147"/>
      <c r="H12" s="160"/>
      <c r="I12" s="161" t="s">
        <v>28</v>
      </c>
      <c r="J12" s="148"/>
    </row>
    <row r="13" spans="1:10" ht="18" customHeight="1" thickTop="1" x14ac:dyDescent="0.25">
      <c r="A13" s="149" t="s">
        <v>212</v>
      </c>
      <c r="B13" s="150"/>
      <c r="C13" s="150"/>
      <c r="D13" s="150"/>
      <c r="E13" s="150"/>
      <c r="F13" s="150"/>
      <c r="G13" s="150"/>
      <c r="H13" s="158"/>
      <c r="I13" s="162"/>
      <c r="J13" s="151"/>
    </row>
    <row r="14" spans="1:10" ht="18" customHeight="1" x14ac:dyDescent="0.25">
      <c r="A14" s="152"/>
      <c r="B14" s="70" t="s">
        <v>213</v>
      </c>
      <c r="C14" s="143"/>
      <c r="D14" s="143"/>
      <c r="E14" s="143"/>
      <c r="F14" s="143"/>
      <c r="G14" s="143"/>
      <c r="H14" s="163"/>
      <c r="I14" s="165" t="s">
        <v>214</v>
      </c>
      <c r="J14" s="164"/>
    </row>
    <row r="15" spans="1:10" ht="18" customHeight="1" x14ac:dyDescent="0.25">
      <c r="A15" s="152"/>
      <c r="B15" s="70" t="s">
        <v>215</v>
      </c>
      <c r="C15" s="143"/>
      <c r="D15" s="143"/>
      <c r="E15" s="143"/>
      <c r="F15" s="143"/>
      <c r="G15" s="143"/>
      <c r="H15" s="163"/>
      <c r="I15" s="165" t="s">
        <v>214</v>
      </c>
      <c r="J15" s="153"/>
    </row>
    <row r="16" spans="1:10" ht="13.95" customHeight="1" x14ac:dyDescent="0.25">
      <c r="A16" s="175"/>
      <c r="B16" s="142" t="s">
        <v>216</v>
      </c>
      <c r="C16" s="166"/>
      <c r="D16" s="166"/>
      <c r="E16" s="166"/>
      <c r="F16" s="166"/>
      <c r="G16" s="166"/>
      <c r="H16" s="167"/>
      <c r="I16" s="173" t="s">
        <v>217</v>
      </c>
      <c r="J16" s="168"/>
    </row>
    <row r="17" spans="1:10" ht="13.95" customHeight="1" x14ac:dyDescent="0.25">
      <c r="A17" s="176"/>
      <c r="B17" s="133" t="s">
        <v>218</v>
      </c>
      <c r="C17" s="169"/>
      <c r="D17" s="169"/>
      <c r="E17" s="169"/>
      <c r="F17" s="169"/>
      <c r="G17" s="169"/>
      <c r="H17" s="170"/>
      <c r="I17" s="171"/>
      <c r="J17" s="172"/>
    </row>
    <row r="18" spans="1:10" ht="18" customHeight="1" thickBot="1" x14ac:dyDescent="0.3">
      <c r="A18" s="154"/>
      <c r="B18" s="155" t="s">
        <v>219</v>
      </c>
      <c r="C18" s="156"/>
      <c r="D18" s="156"/>
      <c r="E18" s="156"/>
      <c r="F18" s="155"/>
      <c r="G18" s="155"/>
      <c r="H18" s="159"/>
      <c r="I18" s="174" t="s">
        <v>95</v>
      </c>
      <c r="J18" s="157"/>
    </row>
    <row r="19" spans="1:10" ht="18" customHeight="1" thickTop="1" x14ac:dyDescent="0.3">
      <c r="A19" s="191" t="s">
        <v>266</v>
      </c>
      <c r="B19" s="192"/>
      <c r="C19" s="192"/>
      <c r="D19" s="192"/>
      <c r="E19" s="192"/>
      <c r="F19" s="192"/>
      <c r="G19" s="192"/>
      <c r="H19" s="201"/>
      <c r="I19" s="193" t="s">
        <v>95</v>
      </c>
      <c r="J19" s="194" t="s">
        <v>267</v>
      </c>
    </row>
    <row r="20" spans="1:10" ht="18" customHeight="1" x14ac:dyDescent="0.3">
      <c r="A20" s="195" t="s">
        <v>268</v>
      </c>
      <c r="B20" s="196"/>
      <c r="C20" s="196"/>
      <c r="D20" s="196"/>
      <c r="E20" s="196"/>
      <c r="F20" s="196"/>
      <c r="G20" s="196"/>
      <c r="H20" s="202"/>
      <c r="I20" s="203" t="s">
        <v>269</v>
      </c>
      <c r="J20" s="197" t="s">
        <v>267</v>
      </c>
    </row>
    <row r="21" spans="1:10" ht="18" customHeight="1" x14ac:dyDescent="0.3">
      <c r="A21" s="195" t="s">
        <v>260</v>
      </c>
      <c r="B21" s="196"/>
      <c r="C21" s="196"/>
      <c r="D21" s="196"/>
      <c r="E21" s="196"/>
      <c r="F21" s="196"/>
      <c r="G21" s="196"/>
      <c r="H21" s="202"/>
      <c r="I21" s="203" t="s">
        <v>28</v>
      </c>
      <c r="J21" s="197" t="s">
        <v>267</v>
      </c>
    </row>
    <row r="22" spans="1:10" ht="18" customHeight="1" x14ac:dyDescent="0.3">
      <c r="A22" s="195" t="s">
        <v>261</v>
      </c>
      <c r="B22" s="196"/>
      <c r="C22" s="196"/>
      <c r="D22" s="196"/>
      <c r="E22" s="196"/>
      <c r="F22" s="196"/>
      <c r="G22" s="196"/>
      <c r="H22" s="202"/>
      <c r="I22" s="203" t="s">
        <v>79</v>
      </c>
      <c r="J22" s="197" t="s">
        <v>267</v>
      </c>
    </row>
    <row r="23" spans="1:10" ht="18" customHeight="1" x14ac:dyDescent="0.3">
      <c r="A23" s="195" t="s">
        <v>262</v>
      </c>
      <c r="B23" s="196"/>
      <c r="C23" s="196"/>
      <c r="D23" s="196"/>
      <c r="E23" s="196"/>
      <c r="F23" s="196"/>
      <c r="G23" s="196"/>
      <c r="H23" s="202"/>
      <c r="I23" s="203" t="s">
        <v>30</v>
      </c>
      <c r="J23" s="197" t="s">
        <v>267</v>
      </c>
    </row>
    <row r="24" spans="1:10" ht="18" customHeight="1" thickBot="1" x14ac:dyDescent="0.35">
      <c r="A24" s="198" t="s">
        <v>263</v>
      </c>
      <c r="B24" s="199"/>
      <c r="C24" s="199"/>
      <c r="D24" s="199"/>
      <c r="E24" s="199"/>
      <c r="F24" s="199"/>
      <c r="G24" s="199"/>
      <c r="H24" s="204"/>
      <c r="I24" s="205" t="s">
        <v>31</v>
      </c>
      <c r="J24" s="200"/>
    </row>
    <row r="25" spans="1:10" ht="13.5" customHeight="1" thickTop="1" x14ac:dyDescent="0.3">
      <c r="A25" s="187"/>
    </row>
    <row r="26" spans="1:10" ht="13.5" customHeight="1" x14ac:dyDescent="0.3">
      <c r="A26" s="188"/>
    </row>
    <row r="27" spans="1:10" ht="15.9" customHeight="1" x14ac:dyDescent="0.45">
      <c r="A27" s="189"/>
      <c r="C27" s="189"/>
      <c r="E27" s="189"/>
      <c r="G27" s="189"/>
      <c r="I27" s="189"/>
    </row>
    <row r="28" spans="1:10" ht="13.5" customHeight="1" x14ac:dyDescent="0.3">
      <c r="A28" s="187"/>
      <c r="C28" s="187"/>
      <c r="E28" s="187"/>
      <c r="G28" s="187"/>
      <c r="I28" s="187"/>
    </row>
    <row r="29" spans="1:10" ht="13.5" customHeight="1" x14ac:dyDescent="0.3">
      <c r="A29" s="187"/>
      <c r="C29" s="187"/>
      <c r="E29" s="187"/>
      <c r="G29" s="187"/>
      <c r="I29" s="187"/>
    </row>
    <row r="30" spans="1:10" ht="13.5" customHeight="1" x14ac:dyDescent="0.3">
      <c r="A30" s="187"/>
      <c r="C30" s="187"/>
      <c r="E30" s="187"/>
      <c r="G30" s="187"/>
      <c r="I30" s="187"/>
    </row>
    <row r="31" spans="1:10" ht="13.5" customHeight="1" x14ac:dyDescent="0.3">
      <c r="A31" s="187"/>
      <c r="C31" s="187"/>
      <c r="E31" s="187"/>
      <c r="G31" s="187"/>
      <c r="I31" s="187"/>
    </row>
    <row r="32" spans="1:10" ht="13.5" customHeight="1" x14ac:dyDescent="0.25">
      <c r="A32" s="190"/>
    </row>
    <row r="33" spans="1:7" ht="15.9" customHeight="1" x14ac:dyDescent="0.45">
      <c r="A33" s="189"/>
      <c r="C33" s="189"/>
      <c r="E33" s="189"/>
      <c r="G33" s="189"/>
    </row>
    <row r="34" spans="1:7" ht="13.5" customHeight="1" x14ac:dyDescent="0.3">
      <c r="A34" s="187"/>
      <c r="C34" s="187"/>
      <c r="E34" s="187"/>
      <c r="G34" s="187"/>
    </row>
    <row r="35" spans="1:7" ht="13.5" customHeight="1" x14ac:dyDescent="0.3">
      <c r="A35" s="187"/>
      <c r="C35" s="187"/>
      <c r="E35" s="187"/>
      <c r="G35" s="187"/>
    </row>
    <row r="36" spans="1:7" ht="13.5" customHeight="1" x14ac:dyDescent="0.3">
      <c r="A36" s="187"/>
      <c r="C36" s="187"/>
      <c r="E36" s="187"/>
      <c r="G36" s="187"/>
    </row>
    <row r="37" spans="1:7" ht="13.5" customHeight="1" x14ac:dyDescent="0.3">
      <c r="A37" s="187"/>
      <c r="C37" s="187"/>
      <c r="E37" s="187"/>
      <c r="G37" s="187"/>
    </row>
  </sheetData>
  <mergeCells count="7">
    <mergeCell ref="A8:J8"/>
    <mergeCell ref="A2:J2"/>
    <mergeCell ref="A3:J3"/>
    <mergeCell ref="A4:J4"/>
    <mergeCell ref="A5:J5"/>
    <mergeCell ref="A6:J6"/>
    <mergeCell ref="A7:J7"/>
  </mergeCells>
  <pageMargins left="0.43307086614173229" right="0.43307086614173229" top="0.39370078740157483" bottom="0.47244094488188981"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V279"/>
  <sheetViews>
    <sheetView showGridLines="0" tabSelected="1" zoomScaleNormal="100" workbookViewId="0">
      <selection activeCell="AO18" sqref="AO18"/>
    </sheetView>
  </sheetViews>
  <sheetFormatPr defaultRowHeight="13.2" x14ac:dyDescent="0.25"/>
  <cols>
    <col min="1" max="1" width="3.21875" customWidth="1"/>
    <col min="2" max="2" width="3.33203125" bestFit="1" customWidth="1"/>
    <col min="3" max="3" width="3.109375" bestFit="1" customWidth="1"/>
    <col min="4" max="4" width="3.44140625" bestFit="1" customWidth="1"/>
    <col min="5" max="5" width="7.109375" customWidth="1"/>
    <col min="6" max="6" width="2.109375" customWidth="1"/>
    <col min="7" max="7" width="13.6640625" customWidth="1"/>
    <col min="8" max="8" width="3.6640625" customWidth="1"/>
    <col min="9" max="9" width="13.6640625" customWidth="1"/>
    <col min="10" max="10" width="3" customWidth="1"/>
    <col min="11" max="11" width="8.77734375" customWidth="1"/>
    <col min="12" max="12" width="3.33203125" customWidth="1"/>
    <col min="13" max="13" width="8.77734375" customWidth="1"/>
    <col min="14" max="14" width="4.21875" customWidth="1"/>
    <col min="15" max="15" width="3.33203125" customWidth="1"/>
    <col min="16" max="16" width="19.6640625" customWidth="1"/>
    <col min="17" max="17" width="4" style="43" customWidth="1"/>
    <col min="18" max="19" width="3.6640625" style="43" customWidth="1"/>
    <col min="20" max="20" width="4" style="43" hidden="1" customWidth="1"/>
    <col min="21" max="22" width="10.6640625" style="43" hidden="1" customWidth="1"/>
    <col min="23" max="23" width="12.6640625" hidden="1" customWidth="1"/>
    <col min="24" max="24" width="5.109375" hidden="1" customWidth="1"/>
    <col min="25" max="25" width="5.5546875" hidden="1" customWidth="1"/>
    <col min="26" max="26" width="10.88671875" style="43" hidden="1" customWidth="1"/>
    <col min="27" max="32" width="4.33203125" style="43" hidden="1" customWidth="1"/>
    <col min="33" max="33" width="7" style="43" hidden="1" customWidth="1"/>
    <col min="34" max="34" width="4.33203125" style="43" hidden="1" customWidth="1"/>
    <col min="35" max="35" width="5" style="43" hidden="1" customWidth="1"/>
    <col min="36" max="47" width="4.33203125" style="43" customWidth="1"/>
    <col min="48" max="88" width="4.33203125" customWidth="1"/>
  </cols>
  <sheetData>
    <row r="1" spans="2:22" ht="15" customHeight="1" thickTop="1" thickBot="1" x14ac:dyDescent="0.3">
      <c r="B1" s="146" t="s">
        <v>211</v>
      </c>
      <c r="C1" s="147"/>
      <c r="D1" s="147"/>
      <c r="E1" s="147"/>
      <c r="F1" s="147"/>
      <c r="G1" s="147"/>
      <c r="H1" s="147"/>
      <c r="I1" s="160"/>
      <c r="J1" s="161" t="s">
        <v>28</v>
      </c>
      <c r="K1" s="148"/>
      <c r="M1" s="227" t="s">
        <v>32</v>
      </c>
      <c r="N1" s="228"/>
      <c r="O1" s="228"/>
      <c r="P1" s="228"/>
      <c r="Q1" s="228"/>
      <c r="R1" s="228"/>
      <c r="S1" s="229"/>
    </row>
    <row r="2" spans="2:22" ht="15" customHeight="1" thickTop="1" x14ac:dyDescent="0.25">
      <c r="B2" s="149" t="s">
        <v>212</v>
      </c>
      <c r="C2" s="150"/>
      <c r="D2" s="150"/>
      <c r="E2" s="150"/>
      <c r="F2" s="150"/>
      <c r="G2" s="150"/>
      <c r="H2" s="150"/>
      <c r="I2" s="158"/>
      <c r="J2" s="162"/>
      <c r="K2" s="151"/>
      <c r="M2" s="230"/>
      <c r="N2" s="228"/>
      <c r="O2" s="228"/>
      <c r="P2" s="228"/>
      <c r="Q2" s="228"/>
      <c r="R2" s="228"/>
      <c r="S2" s="229"/>
    </row>
    <row r="3" spans="2:22" ht="15" customHeight="1" x14ac:dyDescent="0.25">
      <c r="B3" s="152"/>
      <c r="C3" s="70" t="s">
        <v>213</v>
      </c>
      <c r="D3" s="143"/>
      <c r="E3" s="143"/>
      <c r="F3" s="143"/>
      <c r="G3" s="143"/>
      <c r="H3" s="143"/>
      <c r="I3" s="163"/>
      <c r="J3" s="165" t="s">
        <v>214</v>
      </c>
      <c r="K3" s="164"/>
      <c r="L3" s="144"/>
      <c r="M3" s="227" t="s">
        <v>100</v>
      </c>
      <c r="N3" s="228"/>
      <c r="O3" s="228"/>
      <c r="P3" s="228"/>
      <c r="Q3" s="228"/>
      <c r="R3" s="228"/>
      <c r="S3" s="229"/>
    </row>
    <row r="4" spans="2:22" ht="15" customHeight="1" x14ac:dyDescent="0.25">
      <c r="B4" s="152"/>
      <c r="C4" s="70" t="s">
        <v>215</v>
      </c>
      <c r="D4" s="143"/>
      <c r="E4" s="143"/>
      <c r="F4" s="143"/>
      <c r="G4" s="143"/>
      <c r="H4" s="143"/>
      <c r="I4" s="163"/>
      <c r="J4" s="165" t="s">
        <v>214</v>
      </c>
      <c r="K4" s="153"/>
      <c r="L4" s="144"/>
      <c r="M4" s="230"/>
      <c r="N4" s="228"/>
      <c r="O4" s="228"/>
      <c r="P4" s="228"/>
      <c r="Q4" s="228"/>
      <c r="R4" s="228"/>
      <c r="S4" s="229"/>
    </row>
    <row r="5" spans="2:22" ht="15" customHeight="1" x14ac:dyDescent="0.25">
      <c r="B5" s="175"/>
      <c r="C5" s="142" t="s">
        <v>216</v>
      </c>
      <c r="D5" s="166"/>
      <c r="E5" s="166"/>
      <c r="F5" s="166"/>
      <c r="G5" s="166"/>
      <c r="H5" s="166"/>
      <c r="I5" s="167"/>
      <c r="J5" s="173" t="s">
        <v>217</v>
      </c>
      <c r="K5" s="168"/>
      <c r="L5" s="144"/>
      <c r="M5" s="144"/>
      <c r="N5" s="140"/>
      <c r="O5" s="145"/>
      <c r="P5" s="140"/>
    </row>
    <row r="6" spans="2:22" ht="15" customHeight="1" x14ac:dyDescent="0.25">
      <c r="B6" s="176"/>
      <c r="C6" s="133" t="s">
        <v>218</v>
      </c>
      <c r="D6" s="169"/>
      <c r="E6" s="169"/>
      <c r="F6" s="169"/>
      <c r="G6" s="169"/>
      <c r="H6" s="169"/>
      <c r="I6" s="170"/>
      <c r="J6" s="171"/>
      <c r="K6" s="172"/>
      <c r="L6" s="144"/>
      <c r="M6" s="144"/>
      <c r="N6" s="140"/>
      <c r="O6" s="145"/>
      <c r="P6" s="140"/>
    </row>
    <row r="7" spans="2:22" ht="15" customHeight="1" thickBot="1" x14ac:dyDescent="0.45">
      <c r="B7" s="154"/>
      <c r="C7" s="155" t="s">
        <v>219</v>
      </c>
      <c r="D7" s="156"/>
      <c r="E7" s="156"/>
      <c r="F7" s="156"/>
      <c r="G7" s="155"/>
      <c r="H7" s="155"/>
      <c r="I7" s="159"/>
      <c r="J7" s="174" t="s">
        <v>95</v>
      </c>
      <c r="K7" s="157"/>
      <c r="N7" s="141"/>
      <c r="P7" s="141"/>
    </row>
    <row r="8" spans="2:22" ht="18" customHeight="1" thickTop="1" x14ac:dyDescent="0.25">
      <c r="G8" s="19"/>
      <c r="H8" s="19"/>
      <c r="I8" s="19"/>
      <c r="J8" s="19"/>
      <c r="K8" s="244" t="s">
        <v>17</v>
      </c>
      <c r="L8" s="244"/>
      <c r="M8" s="244"/>
      <c r="O8" s="19"/>
    </row>
    <row r="9" spans="2:22" ht="17.399999999999999" x14ac:dyDescent="0.3">
      <c r="B9" s="226" t="s">
        <v>210</v>
      </c>
      <c r="C9" s="226"/>
      <c r="D9" s="226"/>
      <c r="E9" s="226"/>
      <c r="F9" s="226"/>
      <c r="G9" s="19"/>
      <c r="H9" s="19"/>
      <c r="I9" s="19"/>
      <c r="J9" s="19"/>
      <c r="K9" s="234"/>
      <c r="L9" s="235"/>
      <c r="M9" s="236"/>
      <c r="O9" s="19"/>
    </row>
    <row r="10" spans="2:22" x14ac:dyDescent="0.25">
      <c r="G10" s="233"/>
      <c r="H10" s="233"/>
      <c r="I10" s="233"/>
      <c r="J10" s="63"/>
      <c r="K10" s="241"/>
      <c r="L10" s="242"/>
      <c r="M10" s="243"/>
      <c r="P10" s="1"/>
    </row>
    <row r="11" spans="2:22" ht="13.5" customHeight="1" x14ac:dyDescent="0.25">
      <c r="G11" s="63"/>
      <c r="H11" s="63"/>
      <c r="I11" s="63"/>
      <c r="J11" s="63"/>
      <c r="K11" s="247" t="s">
        <v>255</v>
      </c>
      <c r="L11" s="248"/>
      <c r="M11" s="249"/>
      <c r="P11" s="1"/>
    </row>
    <row r="12" spans="2:22" ht="13.5" customHeight="1" thickBot="1" x14ac:dyDescent="0.3">
      <c r="B12" s="27" t="s">
        <v>7</v>
      </c>
      <c r="C12" s="75">
        <v>11</v>
      </c>
      <c r="D12" s="66" t="s">
        <v>9</v>
      </c>
      <c r="E12" s="132" t="s">
        <v>43</v>
      </c>
      <c r="F12" s="38"/>
      <c r="G12" s="76" t="str">
        <f>P14</f>
        <v>Mexico</v>
      </c>
      <c r="H12" s="77" t="s">
        <v>5</v>
      </c>
      <c r="I12" s="78" t="str">
        <f>P15</f>
        <v>Zuid Afrika</v>
      </c>
      <c r="J12" s="2"/>
      <c r="K12" s="3"/>
      <c r="L12" s="4" t="s">
        <v>5</v>
      </c>
      <c r="M12" s="17"/>
      <c r="N12" s="22">
        <v>0</v>
      </c>
      <c r="P12" s="1"/>
    </row>
    <row r="13" spans="2:22" ht="13.5" customHeight="1" thickBot="1" x14ac:dyDescent="0.3">
      <c r="B13" s="27" t="s">
        <v>4</v>
      </c>
      <c r="C13" s="75">
        <v>12</v>
      </c>
      <c r="D13" s="66" t="s">
        <v>9</v>
      </c>
      <c r="E13" s="132" t="s">
        <v>121</v>
      </c>
      <c r="F13" s="38"/>
      <c r="G13" s="76" t="str">
        <f>P16</f>
        <v>Zuid Korea</v>
      </c>
      <c r="H13" s="77" t="s">
        <v>5</v>
      </c>
      <c r="I13" s="78" t="str">
        <f>P17</f>
        <v>Tsjechië</v>
      </c>
      <c r="J13" s="2"/>
      <c r="K13" s="3"/>
      <c r="L13" s="4" t="s">
        <v>5</v>
      </c>
      <c r="M13" s="17"/>
      <c r="N13" s="22">
        <v>1</v>
      </c>
      <c r="O13" s="245" t="s">
        <v>18</v>
      </c>
      <c r="P13" s="246"/>
      <c r="Q13" s="60" t="s">
        <v>96</v>
      </c>
      <c r="R13" s="61" t="s">
        <v>97</v>
      </c>
      <c r="S13" s="62" t="s">
        <v>98</v>
      </c>
      <c r="T13" s="43" t="s">
        <v>99</v>
      </c>
    </row>
    <row r="14" spans="2:22" ht="13.5" customHeight="1" x14ac:dyDescent="0.25">
      <c r="B14" s="27" t="s">
        <v>7</v>
      </c>
      <c r="C14" s="75">
        <v>18</v>
      </c>
      <c r="D14" s="66" t="s">
        <v>9</v>
      </c>
      <c r="E14" s="132" t="s">
        <v>37</v>
      </c>
      <c r="F14" s="38"/>
      <c r="G14" s="76" t="str">
        <f>P17</f>
        <v>Tsjechië</v>
      </c>
      <c r="H14" s="77" t="s">
        <v>5</v>
      </c>
      <c r="I14" s="78" t="str">
        <f>P15</f>
        <v>Zuid Afrika</v>
      </c>
      <c r="J14" s="2"/>
      <c r="K14" s="3"/>
      <c r="L14" s="4" t="s">
        <v>5</v>
      </c>
      <c r="M14" s="17"/>
      <c r="N14" s="22">
        <v>2</v>
      </c>
      <c r="O14" s="46" t="str">
        <f>IF($M$17="","",(RANK($V14,$V$14:$V$17)))</f>
        <v/>
      </c>
      <c r="P14" s="85" t="s">
        <v>118</v>
      </c>
      <c r="Q14" s="57" t="str">
        <f>IF(M17="","",(IF(K12&lt;M12,0,IF(K12&gt;M12,3,1)))+(IF(K15&lt;M15,0,IF(K15&gt;M15,3,1)))+(IF(K16&gt;M16,0,IF(K16&lt;M16,3,1))))</f>
        <v/>
      </c>
      <c r="R14" s="58" t="str">
        <f>IF(M17="","",(K12+K15+M16))</f>
        <v/>
      </c>
      <c r="S14" s="59" t="str">
        <f>IF(M17="","",(M12+M15+K16))</f>
        <v/>
      </c>
      <c r="T14" s="43" t="e">
        <f>R14-S14</f>
        <v>#VALUE!</v>
      </c>
      <c r="U14" s="43" t="e">
        <f>(T14*0.01)+(R14*0.001)+0.0004</f>
        <v>#VALUE!</v>
      </c>
      <c r="V14" s="43" t="e">
        <f>Q14+U14</f>
        <v>#VALUE!</v>
      </c>
    </row>
    <row r="15" spans="2:22" ht="13.5" customHeight="1" x14ac:dyDescent="0.25">
      <c r="B15" s="27" t="s">
        <v>4</v>
      </c>
      <c r="C15" s="75">
        <v>19</v>
      </c>
      <c r="D15" s="66" t="s">
        <v>9</v>
      </c>
      <c r="E15" s="132" t="s">
        <v>122</v>
      </c>
      <c r="F15" s="38"/>
      <c r="G15" s="76" t="str">
        <f>P14</f>
        <v>Mexico</v>
      </c>
      <c r="H15" s="77" t="s">
        <v>5</v>
      </c>
      <c r="I15" s="78" t="str">
        <f>P16</f>
        <v>Zuid Korea</v>
      </c>
      <c r="J15" s="2"/>
      <c r="K15" s="3"/>
      <c r="L15" s="4" t="s">
        <v>5</v>
      </c>
      <c r="M15" s="17"/>
      <c r="N15" s="22">
        <v>3</v>
      </c>
      <c r="O15" s="47" t="str">
        <f>IF($M$17="","",(RANK($V15,$V$14:$V$17)))</f>
        <v/>
      </c>
      <c r="P15" s="50" t="s">
        <v>119</v>
      </c>
      <c r="Q15" s="51" t="str">
        <f>IF(M17="","",(IF(K12&gt;M12,0,IF(K12&lt;M12,3,1)))+(IF(K14&gt;M14,0,IF(K14&lt;M14,3,1)))+(IF(K17&lt;M17,0,IF(K17&gt;M17,3,1))))</f>
        <v/>
      </c>
      <c r="R15" s="52" t="str">
        <f>IF(M17="","",(M12+M14+K17))</f>
        <v/>
      </c>
      <c r="S15" s="53" t="str">
        <f>IF(M17="","",(K12+K14+M17))</f>
        <v/>
      </c>
      <c r="T15" s="43" t="e">
        <f>R15-S15</f>
        <v>#VALUE!</v>
      </c>
      <c r="U15" s="43" t="e">
        <f>(T15*0.01)+(R15*0.001)+0.0003</f>
        <v>#VALUE!</v>
      </c>
      <c r="V15" s="43" t="e">
        <f>Q15+U15</f>
        <v>#VALUE!</v>
      </c>
    </row>
    <row r="16" spans="2:22" ht="13.5" customHeight="1" x14ac:dyDescent="0.25">
      <c r="B16" s="27" t="s">
        <v>11</v>
      </c>
      <c r="C16" s="75">
        <v>25</v>
      </c>
      <c r="D16" s="66" t="s">
        <v>9</v>
      </c>
      <c r="E16" s="132" t="s">
        <v>122</v>
      </c>
      <c r="F16" s="38"/>
      <c r="G16" s="76" t="str">
        <f>P17</f>
        <v>Tsjechië</v>
      </c>
      <c r="H16" s="77" t="s">
        <v>5</v>
      </c>
      <c r="I16" s="78" t="str">
        <f>P14</f>
        <v>Mexico</v>
      </c>
      <c r="J16" s="2"/>
      <c r="K16" s="3"/>
      <c r="L16" s="4" t="s">
        <v>5</v>
      </c>
      <c r="M16" s="17"/>
      <c r="N16" s="22">
        <v>4</v>
      </c>
      <c r="O16" s="47" t="str">
        <f>IF($M$17="","",(RANK($V16,$V$14:$V$17)))</f>
        <v/>
      </c>
      <c r="P16" s="50" t="s">
        <v>120</v>
      </c>
      <c r="Q16" s="51" t="str">
        <f>IF(M17="","",(IF(K13&lt;M13,0,IF(K13&gt;M13,3,1)))+(IF(K15&gt;M15,0,IF(K15&lt;M15,3,1)))+(IF(K17&gt;M17,0,IF(K17&lt;M17,3,1))))</f>
        <v/>
      </c>
      <c r="R16" s="52" t="str">
        <f>IF(M17="","",(K13+M15+M17))</f>
        <v/>
      </c>
      <c r="S16" s="53" t="str">
        <f>IF(M17="","",(M13+K15+K17))</f>
        <v/>
      </c>
      <c r="T16" s="43" t="e">
        <f>R16-S16</f>
        <v>#VALUE!</v>
      </c>
      <c r="U16" s="43" t="e">
        <f>(T16*0.01)+(R16*0.001)+0.0002</f>
        <v>#VALUE!</v>
      </c>
      <c r="V16" s="43" t="e">
        <f>Q16+U16</f>
        <v>#VALUE!</v>
      </c>
    </row>
    <row r="17" spans="2:22" ht="13.5" customHeight="1" thickBot="1" x14ac:dyDescent="0.3">
      <c r="B17" s="27" t="s">
        <v>11</v>
      </c>
      <c r="C17" s="75">
        <v>25</v>
      </c>
      <c r="D17" s="66" t="s">
        <v>9</v>
      </c>
      <c r="E17" s="132" t="s">
        <v>122</v>
      </c>
      <c r="F17" s="38"/>
      <c r="G17" s="76" t="str">
        <f>P15</f>
        <v>Zuid Afrika</v>
      </c>
      <c r="H17" s="77" t="s">
        <v>5</v>
      </c>
      <c r="I17" s="78" t="str">
        <f>P16</f>
        <v>Zuid Korea</v>
      </c>
      <c r="J17" s="2"/>
      <c r="K17" s="3"/>
      <c r="L17" s="4" t="s">
        <v>5</v>
      </c>
      <c r="M17" s="17"/>
      <c r="N17" s="22">
        <v>5</v>
      </c>
      <c r="O17" s="48" t="str">
        <f>IF($M$17="","",(RANK($V17,$V$14:$V$17)))</f>
        <v/>
      </c>
      <c r="P17" s="86" t="s">
        <v>104</v>
      </c>
      <c r="Q17" s="54" t="str">
        <f>IF(K17="","",(IF(K13&gt;M13,0,IF(K13&lt;M13,3,1)))+(IF(K14&lt;M14,0,IF(K14&gt;M14,3,1)))+(IF(K16&lt;M16,0,IF(K16&gt;M16,3,1))))</f>
        <v/>
      </c>
      <c r="R17" s="55" t="str">
        <f>IF(M17="","",(M13+K14+K16))</f>
        <v/>
      </c>
      <c r="S17" s="56" t="str">
        <f>IF(M17="","",(K13+M14+M16))</f>
        <v/>
      </c>
      <c r="T17" s="43" t="e">
        <f>R17-S17</f>
        <v>#VALUE!</v>
      </c>
      <c r="U17" s="43" t="e">
        <f>(T17*0.01)+(R17*0.001)+0.0001</f>
        <v>#VALUE!</v>
      </c>
      <c r="V17" s="43" t="e">
        <f>Q17+U17</f>
        <v>#VALUE!</v>
      </c>
    </row>
    <row r="18" spans="2:22" ht="13.5" customHeight="1" thickBot="1" x14ac:dyDescent="0.3">
      <c r="B18" s="27" t="s">
        <v>4</v>
      </c>
      <c r="C18" s="75">
        <v>12</v>
      </c>
      <c r="D18" s="66" t="s">
        <v>9</v>
      </c>
      <c r="E18" s="132" t="s">
        <v>43</v>
      </c>
      <c r="F18" s="38"/>
      <c r="G18" s="79" t="str">
        <f>P20</f>
        <v>Canada</v>
      </c>
      <c r="H18" s="80" t="s">
        <v>5</v>
      </c>
      <c r="I18" s="81" t="str">
        <f>P21</f>
        <v>Bosnië en Herz.</v>
      </c>
      <c r="J18" s="2"/>
      <c r="K18" s="3"/>
      <c r="L18" s="4" t="s">
        <v>5</v>
      </c>
      <c r="M18" s="17"/>
      <c r="N18" s="22">
        <v>6</v>
      </c>
    </row>
    <row r="19" spans="2:22" ht="13.5" customHeight="1" thickBot="1" x14ac:dyDescent="0.3">
      <c r="B19" s="27" t="s">
        <v>10</v>
      </c>
      <c r="C19" s="75">
        <v>13</v>
      </c>
      <c r="D19" s="66" t="s">
        <v>9</v>
      </c>
      <c r="E19" s="132" t="s">
        <v>43</v>
      </c>
      <c r="F19" s="38"/>
      <c r="G19" s="79" t="str">
        <f>P22</f>
        <v>Qatar</v>
      </c>
      <c r="H19" s="80" t="s">
        <v>5</v>
      </c>
      <c r="I19" s="81" t="str">
        <f>P23</f>
        <v>Zwitserland</v>
      </c>
      <c r="J19" s="2"/>
      <c r="K19" s="3"/>
      <c r="L19" s="4" t="s">
        <v>5</v>
      </c>
      <c r="M19" s="17"/>
      <c r="N19" s="22">
        <v>7</v>
      </c>
      <c r="O19" s="231" t="s">
        <v>19</v>
      </c>
      <c r="P19" s="232"/>
      <c r="Q19" s="60" t="s">
        <v>96</v>
      </c>
      <c r="R19" s="61" t="s">
        <v>97</v>
      </c>
      <c r="S19" s="62" t="s">
        <v>98</v>
      </c>
      <c r="T19" s="43" t="s">
        <v>99</v>
      </c>
    </row>
    <row r="20" spans="2:22" ht="13.5" customHeight="1" x14ac:dyDescent="0.25">
      <c r="B20" s="27" t="s">
        <v>7</v>
      </c>
      <c r="C20" s="75">
        <v>18</v>
      </c>
      <c r="D20" s="66" t="s">
        <v>9</v>
      </c>
      <c r="E20" s="132" t="s">
        <v>43</v>
      </c>
      <c r="F20" s="38"/>
      <c r="G20" s="79" t="str">
        <f>P23</f>
        <v>Zwitserland</v>
      </c>
      <c r="H20" s="80" t="s">
        <v>5</v>
      </c>
      <c r="I20" s="81" t="str">
        <f>P21</f>
        <v>Bosnië en Herz.</v>
      </c>
      <c r="J20" s="2"/>
      <c r="K20" s="3"/>
      <c r="L20" s="4" t="s">
        <v>5</v>
      </c>
      <c r="M20" s="17"/>
      <c r="N20" s="22">
        <v>8</v>
      </c>
      <c r="O20" s="46" t="str">
        <f>IF($M$23="","",(RANK($V20,$V$20:$V$23)))</f>
        <v/>
      </c>
      <c r="P20" s="87" t="s">
        <v>123</v>
      </c>
      <c r="Q20" s="57" t="str">
        <f>IF(M23="","",(IF(K18&lt;M18,0,IF(K18&gt;M18,3,1)))+(IF(K21&lt;M21,0,IF(K21&gt;M21,3,1)))+(IF(K22&gt;M22,0,IF(K22&lt;M22,3,1))))</f>
        <v/>
      </c>
      <c r="R20" s="58" t="str">
        <f>IF(M23="","",(K18+K21+M22))</f>
        <v/>
      </c>
      <c r="S20" s="59" t="str">
        <f>IF(M23="","",(M18+M21+K22))</f>
        <v/>
      </c>
      <c r="T20" s="43" t="e">
        <f>R20-S20</f>
        <v>#VALUE!</v>
      </c>
      <c r="U20" s="43" t="e">
        <f>(T20*0.01)+(R20*0.001)+0.0004</f>
        <v>#VALUE!</v>
      </c>
      <c r="V20" s="43" t="e">
        <f>Q20+U20</f>
        <v>#VALUE!</v>
      </c>
    </row>
    <row r="21" spans="2:22" ht="13.5" customHeight="1" x14ac:dyDescent="0.25">
      <c r="B21" s="27" t="s">
        <v>4</v>
      </c>
      <c r="C21" s="75">
        <v>19</v>
      </c>
      <c r="D21" s="66" t="s">
        <v>9</v>
      </c>
      <c r="E21" s="132" t="s">
        <v>125</v>
      </c>
      <c r="F21" s="38"/>
      <c r="G21" s="79" t="str">
        <f>P20</f>
        <v>Canada</v>
      </c>
      <c r="H21" s="80" t="s">
        <v>5</v>
      </c>
      <c r="I21" s="81" t="str">
        <f>P22</f>
        <v>Qatar</v>
      </c>
      <c r="J21" s="2"/>
      <c r="K21" s="3"/>
      <c r="L21" s="4" t="s">
        <v>5</v>
      </c>
      <c r="M21" s="17"/>
      <c r="N21" s="22">
        <v>9</v>
      </c>
      <c r="O21" s="47" t="str">
        <f>IF($M$23="","",(RANK($V21,$V$20:$V$23)))</f>
        <v/>
      </c>
      <c r="P21" s="88" t="s">
        <v>126</v>
      </c>
      <c r="Q21" s="51" t="str">
        <f>IF(M23="","",(IF(K18&gt;M18,0,IF(K18&lt;M18,3,1)))+(IF(K20&gt;M20,0,IF(K20&lt;M20,3,1)))+(IF(K23&lt;M23,0,IF(K23&gt;M23,3,1))))</f>
        <v/>
      </c>
      <c r="R21" s="52" t="str">
        <f>IF(M23="","",(M18+M20+K23))</f>
        <v/>
      </c>
      <c r="S21" s="53" t="str">
        <f>IF(M23="","",(K18+K20+M23))</f>
        <v/>
      </c>
      <c r="T21" s="43" t="e">
        <f>R21-S21</f>
        <v>#VALUE!</v>
      </c>
      <c r="U21" s="43" t="e">
        <f>(T21*0.01)+(R21*0.001)+0.0003</f>
        <v>#VALUE!</v>
      </c>
      <c r="V21" s="43" t="e">
        <f>Q21+U21</f>
        <v>#VALUE!</v>
      </c>
    </row>
    <row r="22" spans="2:22" ht="13.5" customHeight="1" x14ac:dyDescent="0.25">
      <c r="B22" s="27" t="s">
        <v>6</v>
      </c>
      <c r="C22" s="75">
        <v>24</v>
      </c>
      <c r="D22" s="66" t="s">
        <v>9</v>
      </c>
      <c r="E22" s="132" t="s">
        <v>43</v>
      </c>
      <c r="F22" s="38"/>
      <c r="G22" s="79" t="str">
        <f>P23</f>
        <v>Zwitserland</v>
      </c>
      <c r="H22" s="80" t="s">
        <v>5</v>
      </c>
      <c r="I22" s="81" t="str">
        <f>P20</f>
        <v>Canada</v>
      </c>
      <c r="J22" s="2"/>
      <c r="K22" s="3"/>
      <c r="L22" s="4" t="s">
        <v>5</v>
      </c>
      <c r="M22" s="17"/>
      <c r="N22" s="22">
        <v>10</v>
      </c>
      <c r="O22" s="47" t="str">
        <f>IF($M$23="","",(RANK($V22,$V$20:$V$23)))</f>
        <v/>
      </c>
      <c r="P22" s="88" t="s">
        <v>124</v>
      </c>
      <c r="Q22" s="51" t="str">
        <f>IF(M23="","",(IF(K19&lt;M19,0,IF(K19&gt;M19,3,1)))+(IF(K21&gt;M21,0,IF(K21&lt;M21,3,1)))+(IF(K23&gt;M23,0,IF(K23&lt;M23,3,1))))</f>
        <v/>
      </c>
      <c r="R22" s="52" t="str">
        <f>IF(M23="","",(K19+M21+M23))</f>
        <v/>
      </c>
      <c r="S22" s="53" t="str">
        <f>IF(M23="","",(M19+K21+K23))</f>
        <v/>
      </c>
      <c r="T22" s="43" t="e">
        <f>R22-S22</f>
        <v>#VALUE!</v>
      </c>
      <c r="U22" s="43" t="e">
        <f>(T22*0.01)+(R22*0.001)+0.0002</f>
        <v>#VALUE!</v>
      </c>
      <c r="V22" s="43" t="e">
        <f>Q22+U22</f>
        <v>#VALUE!</v>
      </c>
    </row>
    <row r="23" spans="2:22" ht="13.5" customHeight="1" thickBot="1" x14ac:dyDescent="0.3">
      <c r="B23" s="27" t="s">
        <v>6</v>
      </c>
      <c r="C23" s="75">
        <v>24</v>
      </c>
      <c r="D23" s="66" t="s">
        <v>9</v>
      </c>
      <c r="E23" s="132" t="s">
        <v>43</v>
      </c>
      <c r="F23" s="38"/>
      <c r="G23" s="79" t="str">
        <f>P21</f>
        <v>Bosnië en Herz.</v>
      </c>
      <c r="H23" s="80" t="s">
        <v>5</v>
      </c>
      <c r="I23" s="81" t="str">
        <f>P22</f>
        <v>Qatar</v>
      </c>
      <c r="J23" s="2"/>
      <c r="K23" s="3"/>
      <c r="L23" s="4" t="s">
        <v>5</v>
      </c>
      <c r="M23" s="17"/>
      <c r="O23" s="48" t="str">
        <f>IF($M$23="","",(RANK($V23,$V$20:$V$23)))</f>
        <v/>
      </c>
      <c r="P23" s="89" t="s">
        <v>39</v>
      </c>
      <c r="Q23" s="54" t="str">
        <f>IF(K23="","",(IF(K19&gt;M19,0,IF(K19&lt;M19,3,1)))+(IF(K20&lt;M20,0,IF(K20&gt;M20,3,1)))+(IF(K22&lt;M22,0,IF(K22&gt;M22,3,1))))</f>
        <v/>
      </c>
      <c r="R23" s="55" t="str">
        <f>IF(M23="","",(M19+K20+K22))</f>
        <v/>
      </c>
      <c r="S23" s="56" t="str">
        <f>IF(M23="","",(K19+M20+M22))</f>
        <v/>
      </c>
      <c r="T23" s="43" t="e">
        <f>R23-S23</f>
        <v>#VALUE!</v>
      </c>
      <c r="U23" s="43" t="e">
        <f>(T23*0.01)+(R23*0.001)+0.0001</f>
        <v>#VALUE!</v>
      </c>
      <c r="V23" s="43" t="e">
        <f>Q23+U23</f>
        <v>#VALUE!</v>
      </c>
    </row>
    <row r="24" spans="2:22" ht="13.5" customHeight="1" thickBot="1" x14ac:dyDescent="0.3">
      <c r="B24" s="27" t="s">
        <v>11</v>
      </c>
      <c r="C24" s="75">
        <v>14</v>
      </c>
      <c r="D24" s="66" t="s">
        <v>9</v>
      </c>
      <c r="E24" s="132" t="s">
        <v>125</v>
      </c>
      <c r="F24" s="38"/>
      <c r="G24" s="135" t="str">
        <f>P26</f>
        <v>Brazilië</v>
      </c>
      <c r="H24" s="136" t="s">
        <v>5</v>
      </c>
      <c r="I24" s="137" t="str">
        <f>P27</f>
        <v>Marokko</v>
      </c>
      <c r="K24" s="3"/>
      <c r="L24" s="4" t="s">
        <v>5</v>
      </c>
      <c r="M24" s="17"/>
    </row>
    <row r="25" spans="2:22" ht="13.5" customHeight="1" thickBot="1" x14ac:dyDescent="0.3">
      <c r="B25" s="27" t="s">
        <v>11</v>
      </c>
      <c r="C25" s="75">
        <v>14</v>
      </c>
      <c r="D25" s="66" t="s">
        <v>9</v>
      </c>
      <c r="E25" s="132" t="s">
        <v>43</v>
      </c>
      <c r="F25" s="38"/>
      <c r="G25" s="135" t="str">
        <f>P28</f>
        <v>Haïti</v>
      </c>
      <c r="H25" s="136" t="s">
        <v>5</v>
      </c>
      <c r="I25" s="137" t="str">
        <f>P29</f>
        <v>Schotland</v>
      </c>
      <c r="K25" s="3"/>
      <c r="L25" s="4" t="s">
        <v>5</v>
      </c>
      <c r="M25" s="17"/>
      <c r="O25" s="231" t="s">
        <v>20</v>
      </c>
      <c r="P25" s="232"/>
      <c r="Q25" s="60" t="s">
        <v>96</v>
      </c>
      <c r="R25" s="61" t="s">
        <v>97</v>
      </c>
      <c r="S25" s="62" t="s">
        <v>98</v>
      </c>
      <c r="T25" s="43" t="s">
        <v>99</v>
      </c>
    </row>
    <row r="26" spans="2:22" ht="13.5" customHeight="1" x14ac:dyDescent="0.25">
      <c r="B26" s="27" t="s">
        <v>10</v>
      </c>
      <c r="C26" s="75">
        <v>20</v>
      </c>
      <c r="D26" s="66" t="s">
        <v>9</v>
      </c>
      <c r="E26" s="132" t="s">
        <v>125</v>
      </c>
      <c r="F26" s="38"/>
      <c r="G26" s="135" t="str">
        <f>P29</f>
        <v>Schotland</v>
      </c>
      <c r="H26" s="136" t="s">
        <v>5</v>
      </c>
      <c r="I26" s="137" t="str">
        <f>P27</f>
        <v>Marokko</v>
      </c>
      <c r="K26" s="3"/>
      <c r="L26" s="4" t="s">
        <v>5</v>
      </c>
      <c r="M26" s="17"/>
      <c r="O26" s="46" t="str">
        <f>IF(M29="","",(RANK($V26,$V$26:$V$29)))</f>
        <v/>
      </c>
      <c r="P26" s="90" t="s">
        <v>127</v>
      </c>
      <c r="Q26" s="57" t="str">
        <f>IF(M29="","",(IF(K24&lt;M24,0,IF(K24&gt;M24,3,1)))+(IF(K27&lt;M27,0,IF(K27&gt;M27,3,1)))+(IF(K28&gt;M28,0,IF(K28&lt;M28,3,1))))</f>
        <v/>
      </c>
      <c r="R26" s="58" t="str">
        <f>IF(M29="","",(K24+K27+M28))</f>
        <v/>
      </c>
      <c r="S26" s="59" t="str">
        <f>IF(M29="","",(M24+M27+K28))</f>
        <v/>
      </c>
      <c r="T26" s="43" t="e">
        <f>R26-S26</f>
        <v>#VALUE!</v>
      </c>
      <c r="U26" s="43" t="e">
        <f>(T26*0.01)+(R26*0.001)+0.0004</f>
        <v>#VALUE!</v>
      </c>
      <c r="V26" s="43" t="e">
        <f>Q26+U26</f>
        <v>#VALUE!</v>
      </c>
    </row>
    <row r="27" spans="2:22" ht="13.5" customHeight="1" x14ac:dyDescent="0.25">
      <c r="B27" s="27" t="s">
        <v>10</v>
      </c>
      <c r="C27" s="75">
        <v>20</v>
      </c>
      <c r="D27" s="66" t="s">
        <v>9</v>
      </c>
      <c r="E27" s="132" t="s">
        <v>37</v>
      </c>
      <c r="F27" s="38"/>
      <c r="G27" s="135" t="str">
        <f>P26</f>
        <v>Brazilië</v>
      </c>
      <c r="H27" s="136" t="s">
        <v>5</v>
      </c>
      <c r="I27" s="137" t="str">
        <f>P28</f>
        <v>Haïti</v>
      </c>
      <c r="K27" s="3"/>
      <c r="L27" s="4" t="s">
        <v>5</v>
      </c>
      <c r="M27" s="17"/>
      <c r="O27" s="47" t="str">
        <f>IF(M29="","",(RANK($V27,$V$26:$V$29)))</f>
        <v/>
      </c>
      <c r="P27" s="134" t="s">
        <v>128</v>
      </c>
      <c r="Q27" s="51" t="str">
        <f>IF(M29="","",(IF(K24&gt;M24,0,IF(K24&lt;M24,3,1)))+(IF(K26&gt;M26,0,IF(K26&lt;M26,3,1)))+(IF(K29&lt;M29,0,IF(K29&gt;M29,3,1))))</f>
        <v/>
      </c>
      <c r="R27" s="52" t="str">
        <f>IF(M29="","",(M24+M26+K29))</f>
        <v/>
      </c>
      <c r="S27" s="53" t="str">
        <f>IF(M29="","",(K24+K26+M29))</f>
        <v/>
      </c>
      <c r="T27" s="43" t="e">
        <f>R27-S27</f>
        <v>#VALUE!</v>
      </c>
      <c r="U27" s="43" t="e">
        <f>(T27*0.01)+(R27*0.001)+0.0003</f>
        <v>#VALUE!</v>
      </c>
      <c r="V27" s="43" t="e">
        <f>Q27+U27</f>
        <v>#VALUE!</v>
      </c>
    </row>
    <row r="28" spans="2:22" ht="13.5" customHeight="1" x14ac:dyDescent="0.25">
      <c r="B28" s="27" t="s">
        <v>7</v>
      </c>
      <c r="C28" s="75">
        <v>25</v>
      </c>
      <c r="D28" s="66" t="s">
        <v>9</v>
      </c>
      <c r="E28" s="132" t="s">
        <v>125</v>
      </c>
      <c r="F28" s="38"/>
      <c r="G28" s="135" t="str">
        <f>P29</f>
        <v>Schotland</v>
      </c>
      <c r="H28" s="136" t="s">
        <v>5</v>
      </c>
      <c r="I28" s="137" t="str">
        <f>P26</f>
        <v>Brazilië</v>
      </c>
      <c r="J28" s="2"/>
      <c r="K28" s="3"/>
      <c r="L28" s="4" t="s">
        <v>5</v>
      </c>
      <c r="M28" s="17"/>
      <c r="O28" s="47" t="str">
        <f>IF(M29="","",(RANK($V28,$V$26:$V$29)))</f>
        <v/>
      </c>
      <c r="P28" s="91" t="s">
        <v>129</v>
      </c>
      <c r="Q28" s="51" t="str">
        <f>IF(M29="","",(IF(K25&lt;M25,0,IF(K25&gt;M25,3,1)))+(IF(K27&gt;M27,0,IF(K27&lt;M27,3,1)))+(IF(K29&gt;M29,0,IF(K29&lt;M29,3,1))))</f>
        <v/>
      </c>
      <c r="R28" s="52" t="str">
        <f>IF(M29="","",(K25+M27+M29))</f>
        <v/>
      </c>
      <c r="S28" s="53" t="str">
        <f>IF(M29="","",(M25+K27+K29))</f>
        <v/>
      </c>
      <c r="T28" s="43" t="e">
        <f>R28-S28</f>
        <v>#VALUE!</v>
      </c>
      <c r="U28" s="43" t="e">
        <f>(T28*0.01)+(R28*0.001)+0.0002</f>
        <v>#VALUE!</v>
      </c>
      <c r="V28" s="43" t="e">
        <f>Q28+U28</f>
        <v>#VALUE!</v>
      </c>
    </row>
    <row r="29" spans="2:22" ht="13.5" customHeight="1" thickBot="1" x14ac:dyDescent="0.3">
      <c r="B29" s="27" t="s">
        <v>7</v>
      </c>
      <c r="C29" s="75">
        <v>25</v>
      </c>
      <c r="D29" s="66" t="s">
        <v>9</v>
      </c>
      <c r="E29" s="132" t="s">
        <v>125</v>
      </c>
      <c r="F29" s="38"/>
      <c r="G29" s="135" t="str">
        <f>P27</f>
        <v>Marokko</v>
      </c>
      <c r="H29" s="136" t="s">
        <v>5</v>
      </c>
      <c r="I29" s="137" t="str">
        <f>P28</f>
        <v>Haïti</v>
      </c>
      <c r="J29" s="2"/>
      <c r="K29" s="3"/>
      <c r="L29" s="4" t="s">
        <v>5</v>
      </c>
      <c r="M29" s="17"/>
      <c r="O29" s="48" t="str">
        <f>IF(M29="","",(RANK($V29,$V$26:$V$29)))</f>
        <v/>
      </c>
      <c r="P29" s="92" t="s">
        <v>105</v>
      </c>
      <c r="Q29" s="54" t="str">
        <f>IF(K29="","",(IF(K25&gt;M25,0,IF(K25&lt;M25,3,1)))+(IF(K26&lt;M26,0,IF(K26&gt;M26,3,1)))+(IF(K28&lt;M28,0,IF(K28&gt;M28,3,1))))</f>
        <v/>
      </c>
      <c r="R29" s="55" t="str">
        <f>IF(M29="","",(M25+K26+K28))</f>
        <v/>
      </c>
      <c r="S29" s="56" t="str">
        <f>IF(M29="","",(K25+M26+M28))</f>
        <v/>
      </c>
      <c r="T29" s="43" t="e">
        <f>R29-S29</f>
        <v>#VALUE!</v>
      </c>
      <c r="U29" s="43" t="e">
        <f>(T29*0.01)+(R29*0.001)+0.0001</f>
        <v>#VALUE!</v>
      </c>
      <c r="V29" s="43" t="e">
        <f>Q29+U29</f>
        <v>#VALUE!</v>
      </c>
    </row>
    <row r="30" spans="2:22" ht="13.5" customHeight="1" thickBot="1" x14ac:dyDescent="0.3">
      <c r="B30" s="27" t="s">
        <v>10</v>
      </c>
      <c r="C30" s="75">
        <v>13</v>
      </c>
      <c r="D30" s="66" t="s">
        <v>9</v>
      </c>
      <c r="E30" s="132" t="s">
        <v>122</v>
      </c>
      <c r="F30" s="38"/>
      <c r="G30" s="28" t="str">
        <f>P32</f>
        <v>Ver. Staten</v>
      </c>
      <c r="H30" s="84" t="s">
        <v>5</v>
      </c>
      <c r="I30" s="29" t="str">
        <f>P33</f>
        <v>Paraguay</v>
      </c>
      <c r="J30" s="2"/>
      <c r="K30" s="3"/>
      <c r="L30" s="4" t="s">
        <v>5</v>
      </c>
      <c r="M30" s="17"/>
    </row>
    <row r="31" spans="2:22" ht="13.5" customHeight="1" thickBot="1" x14ac:dyDescent="0.3">
      <c r="B31" s="27" t="s">
        <v>10</v>
      </c>
      <c r="C31" s="75">
        <v>13</v>
      </c>
      <c r="D31" s="66" t="s">
        <v>9</v>
      </c>
      <c r="E31" s="132" t="s">
        <v>156</v>
      </c>
      <c r="F31" s="38"/>
      <c r="G31" s="28" t="str">
        <f>P34</f>
        <v>Australië</v>
      </c>
      <c r="H31" s="84" t="s">
        <v>5</v>
      </c>
      <c r="I31" s="29" t="str">
        <f>P35</f>
        <v>Turkije</v>
      </c>
      <c r="J31" s="2"/>
      <c r="K31" s="3"/>
      <c r="L31" s="4" t="s">
        <v>5</v>
      </c>
      <c r="M31" s="17"/>
      <c r="O31" s="231" t="s">
        <v>21</v>
      </c>
      <c r="P31" s="232"/>
      <c r="Q31" s="60" t="s">
        <v>96</v>
      </c>
      <c r="R31" s="61" t="s">
        <v>97</v>
      </c>
      <c r="S31" s="62" t="s">
        <v>98</v>
      </c>
      <c r="T31" s="43" t="s">
        <v>99</v>
      </c>
    </row>
    <row r="32" spans="2:22" ht="13.5" customHeight="1" x14ac:dyDescent="0.25">
      <c r="B32" s="27" t="s">
        <v>4</v>
      </c>
      <c r="C32" s="70">
        <v>19</v>
      </c>
      <c r="D32" s="66" t="s">
        <v>9</v>
      </c>
      <c r="E32" s="132" t="s">
        <v>156</v>
      </c>
      <c r="F32" s="38"/>
      <c r="G32" s="28" t="str">
        <f>P35</f>
        <v>Turkije</v>
      </c>
      <c r="H32" s="84" t="s">
        <v>5</v>
      </c>
      <c r="I32" s="29" t="str">
        <f>P33</f>
        <v>Paraguay</v>
      </c>
      <c r="J32" s="2"/>
      <c r="K32" s="3"/>
      <c r="L32" s="4" t="s">
        <v>5</v>
      </c>
      <c r="M32" s="17"/>
      <c r="O32" s="46" t="str">
        <f>IF(M35="","",(RANK($V32,$V$32:$V$35)))</f>
        <v/>
      </c>
      <c r="P32" s="112" t="s">
        <v>155</v>
      </c>
      <c r="Q32" s="57" t="str">
        <f>IF(M35="","",(IF(K30&lt;M30,0,IF(K30&gt;M30,3,1)))+(IF(K33&lt;M33,0,IF(K33&gt;M33,3,1)))+(IF(K34&gt;M34,0,IF(K34&lt;M34,3,1))))</f>
        <v/>
      </c>
      <c r="R32" s="58" t="str">
        <f>IF(M35="","",(K30+K33+M34))</f>
        <v/>
      </c>
      <c r="S32" s="59" t="str">
        <f>IF(M35="","",(M30+M33+K34))</f>
        <v/>
      </c>
      <c r="T32" s="43" t="e">
        <f>R32-S32</f>
        <v>#VALUE!</v>
      </c>
      <c r="U32" s="43" t="e">
        <f>(T32*0.01)+(R32*0.001)+0.0004</f>
        <v>#VALUE!</v>
      </c>
      <c r="V32" s="43" t="e">
        <f>Q32+U32</f>
        <v>#VALUE!</v>
      </c>
    </row>
    <row r="33" spans="2:24" ht="13.5" customHeight="1" x14ac:dyDescent="0.25">
      <c r="B33" s="27" t="s">
        <v>4</v>
      </c>
      <c r="C33" s="70">
        <v>19</v>
      </c>
      <c r="D33" s="66" t="s">
        <v>9</v>
      </c>
      <c r="E33" s="132" t="s">
        <v>43</v>
      </c>
      <c r="F33" s="38"/>
      <c r="G33" s="28" t="str">
        <f>P32</f>
        <v>Ver. Staten</v>
      </c>
      <c r="H33" s="84" t="s">
        <v>5</v>
      </c>
      <c r="I33" s="29" t="str">
        <f>P34</f>
        <v>Australië</v>
      </c>
      <c r="J33" s="2"/>
      <c r="K33" s="3"/>
      <c r="L33" s="4" t="s">
        <v>5</v>
      </c>
      <c r="M33" s="17"/>
      <c r="O33" s="47" t="str">
        <f>IF(M35="","",(RANK($V33,$V$32:$V$35)))</f>
        <v/>
      </c>
      <c r="P33" s="39" t="s">
        <v>130</v>
      </c>
      <c r="Q33" s="51" t="str">
        <f>IF(M35="","",(IF(K30&gt;M30,0,IF(K30&lt;M30,3,1)))+(IF(K32&gt;M32,0,IF(K32&lt;M32,3,1)))+(IF(K35&lt;M35,0,IF(K35&gt;M35,3,1))))</f>
        <v/>
      </c>
      <c r="R33" s="52" t="str">
        <f>IF(M35="","",(M30+M32+K35))</f>
        <v/>
      </c>
      <c r="S33" s="53" t="str">
        <f>IF(M35="","",(K30+K32+M35))</f>
        <v/>
      </c>
      <c r="T33" s="43" t="e">
        <f>R33-S33</f>
        <v>#VALUE!</v>
      </c>
      <c r="U33" s="43" t="e">
        <f>(T33*0.01)+(R33*0.001)+0.0003</f>
        <v>#VALUE!</v>
      </c>
      <c r="V33" s="43" t="e">
        <f>Q33+U33</f>
        <v>#VALUE!</v>
      </c>
    </row>
    <row r="34" spans="2:24" ht="13.5" customHeight="1" x14ac:dyDescent="0.25">
      <c r="B34" s="27" t="s">
        <v>4</v>
      </c>
      <c r="C34" s="75">
        <v>26</v>
      </c>
      <c r="D34" s="66" t="s">
        <v>9</v>
      </c>
      <c r="E34" s="132" t="s">
        <v>121</v>
      </c>
      <c r="F34" s="38"/>
      <c r="G34" s="28" t="str">
        <f>P35</f>
        <v>Turkije</v>
      </c>
      <c r="H34" s="84" t="s">
        <v>5</v>
      </c>
      <c r="I34" s="29" t="str">
        <f>P32</f>
        <v>Ver. Staten</v>
      </c>
      <c r="J34" s="2"/>
      <c r="K34" s="3"/>
      <c r="L34" s="4" t="s">
        <v>5</v>
      </c>
      <c r="M34" s="17"/>
      <c r="O34" s="47" t="str">
        <f>IF(M35="","",(RANK($V34,$V$32:$V$35)))</f>
        <v/>
      </c>
      <c r="P34" s="39" t="s">
        <v>131</v>
      </c>
      <c r="Q34" s="51" t="str">
        <f>IF(M35="","",(IF(K31&lt;M31,0,IF(K31&gt;M31,3,1)))+(IF(K33&gt;M33,0,IF(K33&lt;M33,3,1)))+(IF(K35&gt;M35,0,IF(K35&lt;M35,3,1))))</f>
        <v/>
      </c>
      <c r="R34" s="52" t="str">
        <f>IF(M35="","",(K31+M33+M35))</f>
        <v/>
      </c>
      <c r="S34" s="53" t="str">
        <f>IF(M35="","",(M31+K33+K35))</f>
        <v/>
      </c>
      <c r="T34" s="43" t="e">
        <f>R34-S34</f>
        <v>#VALUE!</v>
      </c>
      <c r="U34" s="43" t="e">
        <f>(T34*0.01)+(R34*0.001)+0.0002</f>
        <v>#VALUE!</v>
      </c>
      <c r="V34" s="43" t="e">
        <f>Q34+U34</f>
        <v>#VALUE!</v>
      </c>
    </row>
    <row r="35" spans="2:24" ht="13.5" customHeight="1" thickBot="1" x14ac:dyDescent="0.3">
      <c r="B35" s="27" t="s">
        <v>4</v>
      </c>
      <c r="C35" s="75">
        <v>26</v>
      </c>
      <c r="D35" s="66" t="s">
        <v>9</v>
      </c>
      <c r="E35" s="132" t="s">
        <v>121</v>
      </c>
      <c r="F35" s="38"/>
      <c r="G35" s="28" t="str">
        <f>P33</f>
        <v>Paraguay</v>
      </c>
      <c r="H35" s="84" t="s">
        <v>5</v>
      </c>
      <c r="I35" s="29" t="str">
        <f>P34</f>
        <v>Australië</v>
      </c>
      <c r="J35" s="2"/>
      <c r="K35" s="3"/>
      <c r="L35" s="4" t="s">
        <v>5</v>
      </c>
      <c r="M35" s="17"/>
      <c r="O35" s="48" t="str">
        <f>IF(M35="","",(RANK($V35,$V$32:$V$35)))</f>
        <v/>
      </c>
      <c r="P35" s="40" t="s">
        <v>101</v>
      </c>
      <c r="Q35" s="54" t="str">
        <f>IF(K35="","",(IF(K31&gt;M31,0,IF(K31&lt;M31,3,1)))+(IF(K32&lt;M32,0,IF(K32&gt;M32,3,1)))+(IF(K34&lt;M34,0,IF(K34&gt;M34,3,1))))</f>
        <v/>
      </c>
      <c r="R35" s="55" t="str">
        <f>IF(M35="","",(M31+K32+K34))</f>
        <v/>
      </c>
      <c r="S35" s="56" t="str">
        <f>IF(M35="","",(K31+M32+M34))</f>
        <v/>
      </c>
      <c r="T35" s="43" t="e">
        <f>R35-S35</f>
        <v>#VALUE!</v>
      </c>
      <c r="U35" s="43" t="e">
        <f>(T35*0.01)+(R35*0.001)+0.0001</f>
        <v>#VALUE!</v>
      </c>
      <c r="V35" s="43" t="e">
        <f>Q35+U35</f>
        <v>#VALUE!</v>
      </c>
    </row>
    <row r="36" spans="2:24" ht="13.5" customHeight="1" thickBot="1" x14ac:dyDescent="0.3">
      <c r="B36" s="27" t="s">
        <v>11</v>
      </c>
      <c r="C36" s="75">
        <v>14</v>
      </c>
      <c r="D36" s="66" t="s">
        <v>9</v>
      </c>
      <c r="E36" s="132" t="s">
        <v>157</v>
      </c>
      <c r="F36" s="38"/>
      <c r="G36" s="30" t="str">
        <f>P38</f>
        <v>Duitsland</v>
      </c>
      <c r="H36" s="83" t="s">
        <v>5</v>
      </c>
      <c r="I36" s="31" t="str">
        <f>P39</f>
        <v>Curacao</v>
      </c>
      <c r="J36" s="2"/>
      <c r="K36" s="3"/>
      <c r="L36" s="4" t="s">
        <v>5</v>
      </c>
      <c r="M36" s="17"/>
      <c r="N36" s="22">
        <v>0</v>
      </c>
      <c r="P36" s="1"/>
    </row>
    <row r="37" spans="2:24" ht="13.5" customHeight="1" thickBot="1" x14ac:dyDescent="0.3">
      <c r="B37" s="27" t="s">
        <v>12</v>
      </c>
      <c r="C37" s="75">
        <v>15</v>
      </c>
      <c r="D37" s="66" t="s">
        <v>9</v>
      </c>
      <c r="E37" s="132" t="s">
        <v>158</v>
      </c>
      <c r="F37" s="38"/>
      <c r="G37" s="30" t="str">
        <f>P40</f>
        <v>Ivoorkust</v>
      </c>
      <c r="H37" s="83" t="s">
        <v>5</v>
      </c>
      <c r="I37" s="31" t="str">
        <f>P41</f>
        <v>Ecuador</v>
      </c>
      <c r="J37" s="2"/>
      <c r="K37" s="3"/>
      <c r="L37" s="4" t="s">
        <v>5</v>
      </c>
      <c r="M37" s="17"/>
      <c r="N37" s="22">
        <v>1</v>
      </c>
      <c r="O37" s="231" t="s">
        <v>41</v>
      </c>
      <c r="P37" s="232"/>
      <c r="Q37" s="60" t="s">
        <v>96</v>
      </c>
      <c r="R37" s="61" t="s">
        <v>97</v>
      </c>
      <c r="S37" s="62" t="s">
        <v>98</v>
      </c>
      <c r="T37" s="43" t="s">
        <v>99</v>
      </c>
    </row>
    <row r="38" spans="2:24" ht="13.5" customHeight="1" x14ac:dyDescent="0.25">
      <c r="B38" s="27" t="s">
        <v>11</v>
      </c>
      <c r="C38" s="70">
        <v>21</v>
      </c>
      <c r="D38" s="66" t="s">
        <v>9</v>
      </c>
      <c r="E38" s="132" t="s">
        <v>159</v>
      </c>
      <c r="F38" s="38"/>
      <c r="G38" s="30" t="str">
        <f>P41</f>
        <v>Ecuador</v>
      </c>
      <c r="H38" s="83" t="s">
        <v>5</v>
      </c>
      <c r="I38" s="31" t="str">
        <f>P39</f>
        <v>Curacao</v>
      </c>
      <c r="J38" s="2"/>
      <c r="K38" s="3"/>
      <c r="L38" s="4" t="s">
        <v>5</v>
      </c>
      <c r="M38" s="17"/>
      <c r="N38" s="22">
        <v>2</v>
      </c>
      <c r="O38" s="46" t="str">
        <f>IF(M41="","",(RANK($V38,$V$38:$V$41)))</f>
        <v/>
      </c>
      <c r="P38" s="93" t="s">
        <v>0</v>
      </c>
      <c r="Q38" s="57" t="str">
        <f>IF(M41="","",(IF(K36&lt;M36,0,IF(K36&gt;M36,3,1)))+(IF(K39&lt;M39,0,IF(K39&gt;M39,3,1)))+(IF(K40&gt;M40,0,IF(K40&lt;M40,3,1))))</f>
        <v/>
      </c>
      <c r="R38" s="58" t="str">
        <f>IF(M41="","",(K36+K39+M40))</f>
        <v/>
      </c>
      <c r="S38" s="59" t="str">
        <f>IF(M41="","",(M36+M39+K40))</f>
        <v/>
      </c>
      <c r="T38" s="43" t="e">
        <f>R38-S38</f>
        <v>#VALUE!</v>
      </c>
      <c r="U38" s="43" t="e">
        <f>(T38*0.01)+(R38*0.001)+0.0004</f>
        <v>#VALUE!</v>
      </c>
      <c r="V38" s="43" t="e">
        <f>Q38+U38</f>
        <v>#VALUE!</v>
      </c>
    </row>
    <row r="39" spans="2:24" ht="13.5" customHeight="1" x14ac:dyDescent="0.25">
      <c r="B39" s="27" t="s">
        <v>10</v>
      </c>
      <c r="C39" s="70">
        <v>20</v>
      </c>
      <c r="D39" s="66" t="s">
        <v>9</v>
      </c>
      <c r="E39" s="132" t="s">
        <v>160</v>
      </c>
      <c r="F39" s="38"/>
      <c r="G39" s="30" t="str">
        <f>P38</f>
        <v>Duitsland</v>
      </c>
      <c r="H39" s="83" t="s">
        <v>5</v>
      </c>
      <c r="I39" s="31" t="str">
        <f>P40</f>
        <v>Ivoorkust</v>
      </c>
      <c r="J39" s="5"/>
      <c r="K39" s="3"/>
      <c r="L39" s="4" t="s">
        <v>5</v>
      </c>
      <c r="M39" s="17"/>
      <c r="N39" s="22">
        <v>3</v>
      </c>
      <c r="O39" s="47" t="str">
        <f>IF(M41="","",(RANK($V39,$V$38:$V$41)))</f>
        <v/>
      </c>
      <c r="P39" s="41" t="s">
        <v>132</v>
      </c>
      <c r="Q39" s="51" t="str">
        <f>IF(M41="","",(IF(K36&gt;M36,0,IF(K36&lt;M36,3,1)))+(IF(K38&gt;M38,0,IF(K38&lt;M38,3,1)))+(IF(K41&lt;M41,0,IF(K41&gt;M41,3,1))))</f>
        <v/>
      </c>
      <c r="R39" s="52" t="str">
        <f>IF(M41="","",(M36+M38+K41))</f>
        <v/>
      </c>
      <c r="S39" s="53" t="str">
        <f>IF(M41="","",(K36+K38+M41))</f>
        <v/>
      </c>
      <c r="T39" s="43" t="e">
        <f>R39-S39</f>
        <v>#VALUE!</v>
      </c>
      <c r="U39" s="43" t="e">
        <f>(T39*0.01)+(R39*0.001)+0.0003</f>
        <v>#VALUE!</v>
      </c>
      <c r="V39" s="43" t="e">
        <f>Q39+U39</f>
        <v>#VALUE!</v>
      </c>
    </row>
    <row r="40" spans="2:24" ht="13.5" customHeight="1" x14ac:dyDescent="0.25">
      <c r="B40" s="27" t="s">
        <v>7</v>
      </c>
      <c r="C40" s="75">
        <v>25</v>
      </c>
      <c r="D40" s="66" t="s">
        <v>9</v>
      </c>
      <c r="E40" s="132" t="s">
        <v>160</v>
      </c>
      <c r="F40" s="38"/>
      <c r="G40" s="30" t="str">
        <f>P41</f>
        <v>Ecuador</v>
      </c>
      <c r="H40" s="83" t="s">
        <v>5</v>
      </c>
      <c r="I40" s="31" t="str">
        <f>P38</f>
        <v>Duitsland</v>
      </c>
      <c r="K40" s="3"/>
      <c r="L40" s="4" t="s">
        <v>5</v>
      </c>
      <c r="M40" s="17"/>
      <c r="N40" s="22">
        <v>4</v>
      </c>
      <c r="O40" s="47" t="str">
        <f>IF(M41="","",(RANK($V40,$V$38:$V$41)))</f>
        <v/>
      </c>
      <c r="P40" s="41" t="s">
        <v>133</v>
      </c>
      <c r="Q40" s="51" t="str">
        <f>IF(M41="","",(IF(K37&lt;M37,0,IF(K37&gt;M37,3,1)))+(IF(K39&gt;M39,0,IF(K39&lt;M39,3,1)))+(IF(K41&gt;M41,0,IF(K41&lt;M41,3,1))))</f>
        <v/>
      </c>
      <c r="R40" s="52" t="str">
        <f>IF(M41="","",(K37+M39+M41))</f>
        <v/>
      </c>
      <c r="S40" s="53" t="str">
        <f>IF(M41="","",(M37+K39+K41))</f>
        <v/>
      </c>
      <c r="T40" s="43" t="e">
        <f>R40-S40</f>
        <v>#VALUE!</v>
      </c>
      <c r="U40" s="43" t="e">
        <f>(T40*0.01)+(R40*0.001)+0.0002</f>
        <v>#VALUE!</v>
      </c>
      <c r="V40" s="43" t="e">
        <f>Q40+U40</f>
        <v>#VALUE!</v>
      </c>
    </row>
    <row r="41" spans="2:24" ht="13.5" customHeight="1" thickBot="1" x14ac:dyDescent="0.3">
      <c r="B41" s="27" t="s">
        <v>7</v>
      </c>
      <c r="C41" s="75">
        <v>25</v>
      </c>
      <c r="D41" s="66" t="s">
        <v>9</v>
      </c>
      <c r="E41" s="132" t="s">
        <v>160</v>
      </c>
      <c r="F41" s="38"/>
      <c r="G41" s="30" t="str">
        <f>P39</f>
        <v>Curacao</v>
      </c>
      <c r="H41" s="83" t="s">
        <v>5</v>
      </c>
      <c r="I41" s="31" t="str">
        <f>P40</f>
        <v>Ivoorkust</v>
      </c>
      <c r="K41" s="3"/>
      <c r="L41" s="4" t="s">
        <v>5</v>
      </c>
      <c r="M41" s="17"/>
      <c r="N41" s="22">
        <v>5</v>
      </c>
      <c r="O41" s="48" t="str">
        <f>IF(M41="","",(RANK($V41,$V$38:$V$41)))</f>
        <v/>
      </c>
      <c r="P41" s="42" t="s">
        <v>134</v>
      </c>
      <c r="Q41" s="54" t="str">
        <f>IF(K41="","",(IF(K37&gt;M37,0,IF(K37&lt;M37,3,1)))+(IF(K38&lt;M38,0,IF(K38&gt;M38,3,1)))+(IF(K40&lt;M40,0,IF(K40&gt;M40,3,1))))</f>
        <v/>
      </c>
      <c r="R41" s="55" t="str">
        <f>IF(M41="","",(M37+K38+K40))</f>
        <v/>
      </c>
      <c r="S41" s="56" t="str">
        <f>IF(M41="","",(K37+M38+M40))</f>
        <v/>
      </c>
      <c r="T41" s="43" t="e">
        <f>R41-S41</f>
        <v>#VALUE!</v>
      </c>
      <c r="U41" s="43" t="e">
        <f>(T41*0.01)+(R41*0.001)+0.0001</f>
        <v>#VALUE!</v>
      </c>
      <c r="V41" s="43" t="e">
        <f>Q41+U41</f>
        <v>#VALUE!</v>
      </c>
    </row>
    <row r="42" spans="2:24" ht="13.5" customHeight="1" thickBot="1" x14ac:dyDescent="0.3">
      <c r="B42" s="27" t="s">
        <v>11</v>
      </c>
      <c r="C42" s="75">
        <v>14</v>
      </c>
      <c r="D42" s="66" t="s">
        <v>9</v>
      </c>
      <c r="E42" s="132" t="s">
        <v>160</v>
      </c>
      <c r="F42" s="38"/>
      <c r="G42" s="73" t="str">
        <f>P44</f>
        <v>Nederland</v>
      </c>
      <c r="H42" s="82" t="s">
        <v>5</v>
      </c>
      <c r="I42" s="74" t="str">
        <f>P45</f>
        <v>Japan</v>
      </c>
      <c r="K42" s="3"/>
      <c r="L42" s="4" t="s">
        <v>5</v>
      </c>
      <c r="M42" s="17"/>
      <c r="N42" s="22">
        <v>6</v>
      </c>
    </row>
    <row r="43" spans="2:24" ht="13.5" customHeight="1" thickBot="1" x14ac:dyDescent="0.3">
      <c r="B43" s="27" t="s">
        <v>12</v>
      </c>
      <c r="C43" s="75">
        <v>15</v>
      </c>
      <c r="D43" s="66" t="s">
        <v>9</v>
      </c>
      <c r="E43" s="132" t="s">
        <v>121</v>
      </c>
      <c r="F43" s="38"/>
      <c r="G43" s="73" t="str">
        <f>P46</f>
        <v>Zweden</v>
      </c>
      <c r="H43" s="82" t="s">
        <v>5</v>
      </c>
      <c r="I43" s="74" t="str">
        <f>P47</f>
        <v>Tunesië</v>
      </c>
      <c r="K43" s="3"/>
      <c r="L43" s="4" t="s">
        <v>5</v>
      </c>
      <c r="M43" s="17"/>
      <c r="N43" s="22">
        <v>7</v>
      </c>
      <c r="O43" s="231" t="s">
        <v>42</v>
      </c>
      <c r="P43" s="232"/>
      <c r="Q43" s="60" t="s">
        <v>96</v>
      </c>
      <c r="R43" s="61" t="s">
        <v>97</v>
      </c>
      <c r="S43" s="62" t="s">
        <v>98</v>
      </c>
      <c r="T43" s="43" t="s">
        <v>99</v>
      </c>
    </row>
    <row r="44" spans="2:24" ht="13.5" customHeight="1" x14ac:dyDescent="0.25">
      <c r="B44" s="27" t="s">
        <v>10</v>
      </c>
      <c r="C44" s="70">
        <v>20</v>
      </c>
      <c r="D44" s="66" t="s">
        <v>9</v>
      </c>
      <c r="E44" s="132" t="s">
        <v>156</v>
      </c>
      <c r="F44" s="38"/>
      <c r="G44" s="73" t="str">
        <f>P47</f>
        <v>Tunesië</v>
      </c>
      <c r="H44" s="82" t="s">
        <v>5</v>
      </c>
      <c r="I44" s="74" t="str">
        <f>P45</f>
        <v>Japan</v>
      </c>
      <c r="J44" s="2"/>
      <c r="K44" s="3"/>
      <c r="L44" s="4" t="s">
        <v>5</v>
      </c>
      <c r="M44" s="17"/>
      <c r="N44" s="22">
        <v>8</v>
      </c>
      <c r="O44" s="46" t="str">
        <f>IF(M47="","",(RANK($V44,$V$44:$V$47)))</f>
        <v/>
      </c>
      <c r="P44" s="113" t="s">
        <v>102</v>
      </c>
      <c r="Q44" s="57" t="str">
        <f>IF(M47="","",(IF(K42&lt;M42,0,IF(K42&gt;M42,3,1)))+(IF(K45&lt;M45,0,IF(K45&gt;M45,3,1)))+(IF(K46&gt;M46,0,IF(K46&lt;M46,3,1))))</f>
        <v/>
      </c>
      <c r="R44" s="58" t="str">
        <f>IF(M47="","",(K42+K45+M46))</f>
        <v/>
      </c>
      <c r="S44" s="59" t="str">
        <f>IF(M47="","",(M42+M45+K46))</f>
        <v/>
      </c>
      <c r="T44" s="43" t="e">
        <f>R44-S44</f>
        <v>#VALUE!</v>
      </c>
      <c r="U44" s="43" t="e">
        <f>(T44*0.01)+(R44*0.001)+0.0004</f>
        <v>#VALUE!</v>
      </c>
      <c r="V44" s="43" t="e">
        <f>Q44+U44</f>
        <v>#VALUE!</v>
      </c>
      <c r="X44" s="43"/>
    </row>
    <row r="45" spans="2:24" ht="13.5" customHeight="1" x14ac:dyDescent="0.25">
      <c r="B45" s="27" t="s">
        <v>10</v>
      </c>
      <c r="C45" s="70">
        <v>20</v>
      </c>
      <c r="D45" s="66" t="s">
        <v>9</v>
      </c>
      <c r="E45" s="132" t="s">
        <v>157</v>
      </c>
      <c r="F45" s="38"/>
      <c r="G45" s="73" t="str">
        <f>P44</f>
        <v>Nederland</v>
      </c>
      <c r="H45" s="82" t="s">
        <v>5</v>
      </c>
      <c r="I45" s="74" t="str">
        <f>P46</f>
        <v>Zweden</v>
      </c>
      <c r="J45" s="2"/>
      <c r="K45" s="3"/>
      <c r="L45" s="4" t="s">
        <v>5</v>
      </c>
      <c r="M45" s="17"/>
      <c r="N45" s="22">
        <v>9</v>
      </c>
      <c r="O45" s="47" t="str">
        <f>IF(M47="","",(RANK($V45,$V$44:$V$47)))</f>
        <v/>
      </c>
      <c r="P45" s="71" t="s">
        <v>135</v>
      </c>
      <c r="Q45" s="51" t="str">
        <f>IF(M47="","",(IF(K42&gt;M42,0,IF(K42&lt;M42,3,1)))+(IF(K44&gt;M44,0,IF(K44&lt;M44,3,1)))+(IF(K47&lt;M47,0,IF(K47&gt;M47,3,1))))</f>
        <v/>
      </c>
      <c r="R45" s="52" t="str">
        <f>IF(M47="","",(M42+M44+K47))</f>
        <v/>
      </c>
      <c r="S45" s="53" t="str">
        <f>IF(M47="","",(K42+K44+M47))</f>
        <v/>
      </c>
      <c r="T45" s="43" t="e">
        <f>R45-S45</f>
        <v>#VALUE!</v>
      </c>
      <c r="U45" s="43" t="e">
        <f>(T45*0.01)+(R45*0.001)+0.0003</f>
        <v>#VALUE!</v>
      </c>
      <c r="V45" s="43" t="e">
        <f>Q45+U45</f>
        <v>#VALUE!</v>
      </c>
      <c r="X45" s="43"/>
    </row>
    <row r="46" spans="2:24" ht="13.5" customHeight="1" x14ac:dyDescent="0.25">
      <c r="B46" s="27" t="s">
        <v>4</v>
      </c>
      <c r="C46" s="75">
        <v>26</v>
      </c>
      <c r="D46" s="66" t="s">
        <v>9</v>
      </c>
      <c r="E46" s="132" t="s">
        <v>158</v>
      </c>
      <c r="F46" s="38"/>
      <c r="G46" s="73" t="str">
        <f>P47</f>
        <v>Tunesië</v>
      </c>
      <c r="H46" s="82" t="s">
        <v>5</v>
      </c>
      <c r="I46" s="74" t="str">
        <f>P44</f>
        <v>Nederland</v>
      </c>
      <c r="J46" s="2"/>
      <c r="K46" s="3"/>
      <c r="L46" s="4" t="s">
        <v>5</v>
      </c>
      <c r="M46" s="17"/>
      <c r="N46" s="22">
        <v>10</v>
      </c>
      <c r="O46" s="47" t="str">
        <f>IF(M47="","",(RANK($V46,$V$44:$V$47)))</f>
        <v/>
      </c>
      <c r="P46" s="71" t="s">
        <v>136</v>
      </c>
      <c r="Q46" s="51" t="str">
        <f>IF(M47="","",(IF(K43&lt;M43,0,IF(K43&gt;M43,3,1)))+(IF(K45&gt;M45,0,IF(K45&lt;M45,3,1)))+(IF(K47&gt;M47,0,IF(K47&lt;M47,3,1))))</f>
        <v/>
      </c>
      <c r="R46" s="52" t="str">
        <f>IF(M47="","",(K43+M45+M47))</f>
        <v/>
      </c>
      <c r="S46" s="53" t="str">
        <f>IF(M47="","",(M43+K45+K47))</f>
        <v/>
      </c>
      <c r="T46" s="43" t="e">
        <f>R46-S46</f>
        <v>#VALUE!</v>
      </c>
      <c r="U46" s="43" t="e">
        <f>(T46*0.01)+(R46*0.001)+0.0002</f>
        <v>#VALUE!</v>
      </c>
      <c r="V46" s="43" t="e">
        <f>Q46+U46</f>
        <v>#VALUE!</v>
      </c>
      <c r="X46" s="43"/>
    </row>
    <row r="47" spans="2:24" ht="13.5" customHeight="1" thickBot="1" x14ac:dyDescent="0.3">
      <c r="B47" s="27" t="s">
        <v>4</v>
      </c>
      <c r="C47" s="75">
        <v>26</v>
      </c>
      <c r="D47" s="66" t="s">
        <v>9</v>
      </c>
      <c r="E47" s="132" t="s">
        <v>158</v>
      </c>
      <c r="F47" s="38"/>
      <c r="G47" s="73" t="str">
        <f>P45</f>
        <v>Japan</v>
      </c>
      <c r="H47" s="82" t="s">
        <v>5</v>
      </c>
      <c r="I47" s="74" t="str">
        <f>P46</f>
        <v>Zweden</v>
      </c>
      <c r="J47" s="2"/>
      <c r="K47" s="3"/>
      <c r="L47" s="4" t="s">
        <v>5</v>
      </c>
      <c r="M47" s="17"/>
      <c r="O47" s="48" t="str">
        <f>IF(M47="","",(RANK($V47,$V$44:$V$47)))</f>
        <v/>
      </c>
      <c r="P47" s="72" t="s">
        <v>137</v>
      </c>
      <c r="Q47" s="54" t="str">
        <f>IF(K47="","",(IF(K43&gt;M43,0,IF(K43&lt;M43,3,1)))+(IF(K44&lt;M44,0,IF(K44&gt;M44,3,1)))+(IF(K46&lt;M46,0,IF(K46&gt;M46,3,1))))</f>
        <v/>
      </c>
      <c r="R47" s="55" t="str">
        <f>IF(M47="","",(M43+K44+K46))</f>
        <v/>
      </c>
      <c r="S47" s="56" t="str">
        <f>IF(M47="","",(K43+M44+M46))</f>
        <v/>
      </c>
      <c r="T47" s="43" t="e">
        <f>R47-S47</f>
        <v>#VALUE!</v>
      </c>
      <c r="U47" s="43" t="e">
        <f>(T47*0.01)+(R47*0.001)+0.0001</f>
        <v>#VALUE!</v>
      </c>
      <c r="V47" s="43" t="e">
        <f>Q47+U47</f>
        <v>#VALUE!</v>
      </c>
      <c r="X47" s="43"/>
    </row>
    <row r="48" spans="2:24" ht="13.5" customHeight="1" thickBot="1" x14ac:dyDescent="0.3">
      <c r="B48" s="27" t="s">
        <v>12</v>
      </c>
      <c r="C48" s="75">
        <v>15</v>
      </c>
      <c r="D48" s="66" t="s">
        <v>9</v>
      </c>
      <c r="E48" s="132" t="s">
        <v>43</v>
      </c>
      <c r="F48" s="38"/>
      <c r="G48" s="94" t="str">
        <f>P50</f>
        <v>België</v>
      </c>
      <c r="H48" s="95" t="s">
        <v>5</v>
      </c>
      <c r="I48" s="96" t="str">
        <f>P51</f>
        <v>Egypte</v>
      </c>
      <c r="J48" s="2"/>
      <c r="K48" s="3"/>
      <c r="L48" s="4" t="s">
        <v>5</v>
      </c>
      <c r="M48" s="17"/>
      <c r="N48" s="22">
        <v>0</v>
      </c>
      <c r="X48" s="43"/>
    </row>
    <row r="49" spans="2:24" ht="13.5" customHeight="1" thickBot="1" x14ac:dyDescent="0.3">
      <c r="B49" s="27" t="s">
        <v>8</v>
      </c>
      <c r="C49" s="75">
        <v>16</v>
      </c>
      <c r="D49" s="66" t="s">
        <v>9</v>
      </c>
      <c r="E49" s="132" t="s">
        <v>122</v>
      </c>
      <c r="F49" s="38"/>
      <c r="G49" s="94" t="str">
        <f>P52</f>
        <v>Iran</v>
      </c>
      <c r="H49" s="95" t="s">
        <v>5</v>
      </c>
      <c r="I49" s="96" t="str">
        <f>P53</f>
        <v>Nieuw-Zeeland</v>
      </c>
      <c r="J49" s="2"/>
      <c r="K49" s="3"/>
      <c r="L49" s="4" t="s">
        <v>5</v>
      </c>
      <c r="M49" s="17"/>
      <c r="N49" s="22">
        <v>1</v>
      </c>
      <c r="O49" s="245" t="s">
        <v>112</v>
      </c>
      <c r="P49" s="246"/>
      <c r="Q49" s="60" t="s">
        <v>96</v>
      </c>
      <c r="R49" s="61" t="s">
        <v>97</v>
      </c>
      <c r="S49" s="62" t="s">
        <v>98</v>
      </c>
      <c r="T49" s="43" t="s">
        <v>99</v>
      </c>
      <c r="X49" s="43"/>
    </row>
    <row r="50" spans="2:24" ht="13.5" customHeight="1" x14ac:dyDescent="0.25">
      <c r="B50" s="27" t="s">
        <v>12</v>
      </c>
      <c r="C50" s="75">
        <v>22</v>
      </c>
      <c r="D50" s="66" t="s">
        <v>9</v>
      </c>
      <c r="E50" s="132" t="s">
        <v>122</v>
      </c>
      <c r="F50" s="38"/>
      <c r="G50" s="94" t="str">
        <f>P53</f>
        <v>Nieuw-Zeeland</v>
      </c>
      <c r="H50" s="95" t="s">
        <v>5</v>
      </c>
      <c r="I50" s="96" t="str">
        <f>P51</f>
        <v>Egypte</v>
      </c>
      <c r="J50" s="2"/>
      <c r="K50" s="3"/>
      <c r="L50" s="4" t="s">
        <v>5</v>
      </c>
      <c r="M50" s="17"/>
      <c r="N50" s="22">
        <v>2</v>
      </c>
      <c r="O50" s="46" t="str">
        <f>IF(M53="","",(RANK($V50,$V$50:$V$53)))</f>
        <v/>
      </c>
      <c r="P50" s="97" t="s">
        <v>40</v>
      </c>
      <c r="Q50" s="57" t="str">
        <f>IF(M53="","",(IF(K48&lt;M48,0,IF(K48&gt;M48,3,1)))+(IF(K51&lt;M51,0,IF(K51&gt;M51,3,1)))+(IF(K52&gt;M52,0,IF(K52&lt;M52,3,1))))</f>
        <v/>
      </c>
      <c r="R50" s="58" t="str">
        <f>IF(M53="","",(K48+K51+M52))</f>
        <v/>
      </c>
      <c r="S50" s="59" t="str">
        <f>IF(M53="","",(M48+M51+K52))</f>
        <v/>
      </c>
      <c r="T50" s="43" t="e">
        <f>R50-S50</f>
        <v>#VALUE!</v>
      </c>
      <c r="U50" s="43" t="e">
        <f>(T50*0.01)+(R50*0.001)+0.0004</f>
        <v>#VALUE!</v>
      </c>
      <c r="V50" s="43" t="e">
        <f>Q50+U50</f>
        <v>#VALUE!</v>
      </c>
      <c r="X50" s="43"/>
    </row>
    <row r="51" spans="2:24" ht="13.5" customHeight="1" x14ac:dyDescent="0.25">
      <c r="B51" s="27" t="s">
        <v>11</v>
      </c>
      <c r="C51" s="75">
        <v>21</v>
      </c>
      <c r="D51" s="66" t="s">
        <v>9</v>
      </c>
      <c r="E51" s="132" t="s">
        <v>43</v>
      </c>
      <c r="F51" s="38"/>
      <c r="G51" s="94" t="str">
        <f>P50</f>
        <v>België</v>
      </c>
      <c r="H51" s="95" t="s">
        <v>5</v>
      </c>
      <c r="I51" s="96" t="str">
        <f>P52</f>
        <v>Iran</v>
      </c>
      <c r="J51" s="2"/>
      <c r="K51" s="3"/>
      <c r="L51" s="4" t="s">
        <v>5</v>
      </c>
      <c r="M51" s="17"/>
      <c r="N51" s="22">
        <v>3</v>
      </c>
      <c r="O51" s="47" t="str">
        <f>IF(M53="","",(RANK($V51,$V$50:$V$53)))</f>
        <v/>
      </c>
      <c r="P51" s="98" t="s">
        <v>138</v>
      </c>
      <c r="Q51" s="51" t="str">
        <f>IF(M53="","",(IF(K48&gt;M48,0,IF(K48&lt;M48,3,1)))+(IF(K50&gt;M50,0,IF(K50&lt;M50,3,1)))+(IF(K53&lt;M53,0,IF(K53&gt;M53,3,1))))</f>
        <v/>
      </c>
      <c r="R51" s="52" t="str">
        <f>IF(M53="","",(M48+M50+K53))</f>
        <v/>
      </c>
      <c r="S51" s="53" t="str">
        <f>IF(M53="","",(K48+K50+M53))</f>
        <v/>
      </c>
      <c r="T51" s="43" t="e">
        <f>R51-S51</f>
        <v>#VALUE!</v>
      </c>
      <c r="U51" s="43" t="e">
        <f>(T51*0.01)+(R51*0.001)+0.0003</f>
        <v>#VALUE!</v>
      </c>
      <c r="V51" s="43" t="e">
        <f>Q51+U51</f>
        <v>#VALUE!</v>
      </c>
      <c r="X51" s="43"/>
    </row>
    <row r="52" spans="2:24" ht="13.5" customHeight="1" x14ac:dyDescent="0.25">
      <c r="B52" s="27" t="s">
        <v>10</v>
      </c>
      <c r="C52" s="75">
        <v>27</v>
      </c>
      <c r="D52" s="66" t="s">
        <v>9</v>
      </c>
      <c r="E52" s="132" t="s">
        <v>161</v>
      </c>
      <c r="F52" s="38"/>
      <c r="G52" s="94" t="str">
        <f>P53</f>
        <v>Nieuw-Zeeland</v>
      </c>
      <c r="H52" s="95" t="s">
        <v>5</v>
      </c>
      <c r="I52" s="96" t="str">
        <f>P50</f>
        <v>België</v>
      </c>
      <c r="J52" s="2"/>
      <c r="K52" s="3"/>
      <c r="L52" s="4" t="s">
        <v>5</v>
      </c>
      <c r="M52" s="17"/>
      <c r="N52" s="22">
        <v>4</v>
      </c>
      <c r="O52" s="47" t="str">
        <f>IF(M53="","",(RANK($V52,$V$50:$V$53)))</f>
        <v/>
      </c>
      <c r="P52" s="98" t="s">
        <v>139</v>
      </c>
      <c r="Q52" s="51" t="str">
        <f>IF(M53="","",(IF(K49&lt;M49,0,IF(K49&gt;M49,3,1)))+(IF(K51&gt;M51,0,IF(K51&lt;M51,3,1)))+(IF(K53&gt;M53,0,IF(K53&lt;M53,3,1))))</f>
        <v/>
      </c>
      <c r="R52" s="52" t="str">
        <f>IF(M53="","",(K49+M51+M53))</f>
        <v/>
      </c>
      <c r="S52" s="53" t="str">
        <f>IF(M53="","",(M49+K51+K53))</f>
        <v/>
      </c>
      <c r="T52" s="43" t="e">
        <f>R52-S52</f>
        <v>#VALUE!</v>
      </c>
      <c r="U52" s="43" t="e">
        <f>(T52*0.01)+(R52*0.001)+0.0002</f>
        <v>#VALUE!</v>
      </c>
      <c r="V52" s="43" t="e">
        <f>Q52+U52</f>
        <v>#VALUE!</v>
      </c>
      <c r="X52" s="43"/>
    </row>
    <row r="53" spans="2:24" ht="13.5" customHeight="1" thickBot="1" x14ac:dyDescent="0.3">
      <c r="B53" s="27" t="s">
        <v>10</v>
      </c>
      <c r="C53" s="75">
        <v>27</v>
      </c>
      <c r="D53" s="66" t="s">
        <v>9</v>
      </c>
      <c r="E53" s="132" t="s">
        <v>161</v>
      </c>
      <c r="F53" s="38"/>
      <c r="G53" s="94" t="str">
        <f>P51</f>
        <v>Egypte</v>
      </c>
      <c r="H53" s="95" t="s">
        <v>5</v>
      </c>
      <c r="I53" s="96" t="str">
        <f>P52</f>
        <v>Iran</v>
      </c>
      <c r="J53" s="2"/>
      <c r="K53" s="3"/>
      <c r="L53" s="4" t="s">
        <v>5</v>
      </c>
      <c r="M53" s="17"/>
      <c r="N53" s="22">
        <v>5</v>
      </c>
      <c r="O53" s="48" t="str">
        <f>IF(M53="","",(RANK($V53,$V$50:$V$53)))</f>
        <v/>
      </c>
      <c r="P53" s="99" t="s">
        <v>140</v>
      </c>
      <c r="Q53" s="54" t="str">
        <f>IF(K53="","",(IF(K49&gt;M49,0,IF(K49&lt;M49,3,1)))+(IF(K50&lt;M50,0,IF(K50&gt;M50,3,1)))+(IF(K52&lt;M52,0,IF(K52&gt;M52,3,1))))</f>
        <v/>
      </c>
      <c r="R53" s="55" t="str">
        <f>IF(M53="","",(M49+K50+K52))</f>
        <v/>
      </c>
      <c r="S53" s="56" t="str">
        <f>IF(M53="","",(K49+M50+M52))</f>
        <v/>
      </c>
      <c r="T53" s="43" t="e">
        <f>R53-S53</f>
        <v>#VALUE!</v>
      </c>
      <c r="U53" s="43" t="e">
        <f>(T53*0.01)+(R53*0.001)+0.0001</f>
        <v>#VALUE!</v>
      </c>
      <c r="V53" s="43" t="e">
        <f>Q53+U53</f>
        <v>#VALUE!</v>
      </c>
      <c r="X53" s="43"/>
    </row>
    <row r="54" spans="2:24" ht="13.5" customHeight="1" thickBot="1" x14ac:dyDescent="0.3">
      <c r="B54" s="27" t="s">
        <v>12</v>
      </c>
      <c r="C54" s="75">
        <v>15</v>
      </c>
      <c r="D54" s="66" t="s">
        <v>9</v>
      </c>
      <c r="E54" s="132" t="s">
        <v>37</v>
      </c>
      <c r="F54" s="38"/>
      <c r="G54" s="100" t="str">
        <f>P56</f>
        <v>Spanje</v>
      </c>
      <c r="H54" s="101" t="s">
        <v>5</v>
      </c>
      <c r="I54" s="102" t="str">
        <f>P57</f>
        <v>Kaapverdië</v>
      </c>
      <c r="J54" s="2"/>
      <c r="K54" s="3"/>
      <c r="L54" s="4" t="s">
        <v>5</v>
      </c>
      <c r="M54" s="17"/>
      <c r="N54" s="22">
        <v>6</v>
      </c>
      <c r="X54" s="43"/>
    </row>
    <row r="55" spans="2:24" ht="13.5" customHeight="1" thickBot="1" x14ac:dyDescent="0.3">
      <c r="B55" s="27" t="s">
        <v>8</v>
      </c>
      <c r="C55" s="75">
        <v>16</v>
      </c>
      <c r="D55" s="66" t="s">
        <v>9</v>
      </c>
      <c r="E55" s="132" t="s">
        <v>125</v>
      </c>
      <c r="F55" s="38"/>
      <c r="G55" s="100" t="str">
        <f>P58</f>
        <v>Saoedi-Arabië</v>
      </c>
      <c r="H55" s="101" t="s">
        <v>5</v>
      </c>
      <c r="I55" s="102" t="str">
        <f>P59</f>
        <v>Uruguay</v>
      </c>
      <c r="J55" s="2"/>
      <c r="K55" s="3"/>
      <c r="L55" s="4" t="s">
        <v>5</v>
      </c>
      <c r="M55" s="17"/>
      <c r="N55" s="22">
        <v>7</v>
      </c>
      <c r="O55" s="231" t="s">
        <v>113</v>
      </c>
      <c r="P55" s="232"/>
      <c r="Q55" s="60" t="s">
        <v>96</v>
      </c>
      <c r="R55" s="61" t="s">
        <v>97</v>
      </c>
      <c r="S55" s="62" t="s">
        <v>98</v>
      </c>
      <c r="T55" s="43" t="s">
        <v>99</v>
      </c>
      <c r="X55" s="43"/>
    </row>
    <row r="56" spans="2:24" ht="13.5" customHeight="1" x14ac:dyDescent="0.25">
      <c r="B56" s="27" t="s">
        <v>12</v>
      </c>
      <c r="C56" s="75">
        <v>22</v>
      </c>
      <c r="D56" s="66" t="s">
        <v>9</v>
      </c>
      <c r="E56" s="132" t="s">
        <v>125</v>
      </c>
      <c r="F56" s="38"/>
      <c r="G56" s="100" t="str">
        <f>P59</f>
        <v>Uruguay</v>
      </c>
      <c r="H56" s="101" t="s">
        <v>5</v>
      </c>
      <c r="I56" s="102" t="str">
        <f>P57</f>
        <v>Kaapverdië</v>
      </c>
      <c r="J56" s="2"/>
      <c r="K56" s="3"/>
      <c r="L56" s="4" t="s">
        <v>5</v>
      </c>
      <c r="M56" s="17"/>
      <c r="N56" s="22">
        <v>8</v>
      </c>
      <c r="O56" s="46" t="str">
        <f>IF($M$59="","",(RANK($V56,$V$56:$V$59)))</f>
        <v/>
      </c>
      <c r="P56" s="103" t="s">
        <v>3</v>
      </c>
      <c r="Q56" s="57" t="str">
        <f>IF(M59="","",(IF(K54&lt;M54,0,IF(K54&gt;M54,3,1)))+(IF(K57&lt;M57,0,IF(K57&gt;M57,3,1)))+(IF(K58&gt;M58,0,IF(K58&lt;M58,3,1))))</f>
        <v/>
      </c>
      <c r="R56" s="58" t="str">
        <f>IF(M59="","",(K54+K57+M58))</f>
        <v/>
      </c>
      <c r="S56" s="59" t="str">
        <f>IF(M59="","",(M54+M57+K58))</f>
        <v/>
      </c>
      <c r="T56" s="43" t="e">
        <f>R56-S56</f>
        <v>#VALUE!</v>
      </c>
      <c r="U56" s="43" t="e">
        <f>(T56*0.01)+(R56*0.001)+0.0004</f>
        <v>#VALUE!</v>
      </c>
      <c r="V56" s="43" t="e">
        <f>Q56+U56</f>
        <v>#VALUE!</v>
      </c>
      <c r="X56" s="43"/>
    </row>
    <row r="57" spans="2:24" ht="13.5" customHeight="1" x14ac:dyDescent="0.25">
      <c r="B57" s="27" t="s">
        <v>11</v>
      </c>
      <c r="C57" s="75">
        <v>21</v>
      </c>
      <c r="D57" s="66" t="s">
        <v>9</v>
      </c>
      <c r="E57" s="132" t="s">
        <v>37</v>
      </c>
      <c r="F57" s="38"/>
      <c r="G57" s="100" t="str">
        <f>P56</f>
        <v>Spanje</v>
      </c>
      <c r="H57" s="101" t="s">
        <v>5</v>
      </c>
      <c r="I57" s="102" t="str">
        <f>P58</f>
        <v>Saoedi-Arabië</v>
      </c>
      <c r="J57" s="2"/>
      <c r="K57" s="3"/>
      <c r="L57" s="4" t="s">
        <v>5</v>
      </c>
      <c r="M57" s="17"/>
      <c r="N57" s="22">
        <v>9</v>
      </c>
      <c r="O57" s="47" t="str">
        <f>IF($M$59="","",(RANK($V57,$V$56:$V$59)))</f>
        <v/>
      </c>
      <c r="P57" s="104" t="s">
        <v>141</v>
      </c>
      <c r="Q57" s="51" t="str">
        <f>IF(M59="","",(IF(K54&gt;M54,0,IF(K54&lt;M54,3,1)))+(IF(K56&gt;M56,0,IF(K56&lt;M56,3,1)))+(IF(K59&lt;M59,0,IF(K59&gt;M59,3,1))))</f>
        <v/>
      </c>
      <c r="R57" s="52" t="str">
        <f>IF(M59="","",(M54+M56+K59))</f>
        <v/>
      </c>
      <c r="S57" s="53" t="str">
        <f>IF(M59="","",(K54+K56+M59))</f>
        <v/>
      </c>
      <c r="T57" s="43" t="e">
        <f>R57-S57</f>
        <v>#VALUE!</v>
      </c>
      <c r="U57" s="43" t="e">
        <f>(T57*0.01)+(R57*0.001)+0.0003</f>
        <v>#VALUE!</v>
      </c>
      <c r="V57" s="43" t="e">
        <f>Q57+U57</f>
        <v>#VALUE!</v>
      </c>
      <c r="X57" s="43"/>
    </row>
    <row r="58" spans="2:24" ht="13.5" customHeight="1" x14ac:dyDescent="0.25">
      <c r="B58" s="27" t="s">
        <v>10</v>
      </c>
      <c r="C58" s="75">
        <v>27</v>
      </c>
      <c r="D58" s="66" t="s">
        <v>9</v>
      </c>
      <c r="E58" s="132" t="s">
        <v>159</v>
      </c>
      <c r="F58" s="38"/>
      <c r="G58" s="100" t="str">
        <f>P59</f>
        <v>Uruguay</v>
      </c>
      <c r="H58" s="101" t="s">
        <v>5</v>
      </c>
      <c r="I58" s="102" t="str">
        <f>P56</f>
        <v>Spanje</v>
      </c>
      <c r="J58" s="2"/>
      <c r="K58" s="3"/>
      <c r="L58" s="4" t="s">
        <v>5</v>
      </c>
      <c r="M58" s="17"/>
      <c r="N58" s="22">
        <v>10</v>
      </c>
      <c r="O58" s="47" t="str">
        <f>IF($M$59="","",(RANK($V58,$V$56:$V$59)))</f>
        <v/>
      </c>
      <c r="P58" s="104" t="s">
        <v>142</v>
      </c>
      <c r="Q58" s="51" t="str">
        <f>IF(M59="","",(IF(K55&lt;M55,0,IF(K55&gt;M55,3,1)))+(IF(K57&gt;M57,0,IF(K57&lt;M57,3,1)))+(IF(K59&gt;M59,0,IF(K59&lt;M59,3,1))))</f>
        <v/>
      </c>
      <c r="R58" s="52" t="str">
        <f>IF(M59="","",(K55+M57+M59))</f>
        <v/>
      </c>
      <c r="S58" s="53" t="str">
        <f>IF(M59="","",(M55+K57+K59))</f>
        <v/>
      </c>
      <c r="T58" s="43" t="e">
        <f>R58-S58</f>
        <v>#VALUE!</v>
      </c>
      <c r="U58" s="43" t="e">
        <f>(T58*0.01)+(R58*0.001)+0.0002</f>
        <v>#VALUE!</v>
      </c>
      <c r="V58" s="43" t="e">
        <f>Q58+U58</f>
        <v>#VALUE!</v>
      </c>
      <c r="X58" s="43"/>
    </row>
    <row r="59" spans="2:24" ht="13.5" customHeight="1" thickBot="1" x14ac:dyDescent="0.3">
      <c r="B59" s="27" t="s">
        <v>10</v>
      </c>
      <c r="C59" s="75">
        <v>27</v>
      </c>
      <c r="D59" s="66" t="s">
        <v>9</v>
      </c>
      <c r="E59" s="132" t="s">
        <v>159</v>
      </c>
      <c r="F59" s="38"/>
      <c r="G59" s="100" t="str">
        <f>P57</f>
        <v>Kaapverdië</v>
      </c>
      <c r="H59" s="101" t="s">
        <v>5</v>
      </c>
      <c r="I59" s="102" t="str">
        <f>P58</f>
        <v>Saoedi-Arabië</v>
      </c>
      <c r="J59" s="2"/>
      <c r="K59" s="3"/>
      <c r="L59" s="4" t="s">
        <v>5</v>
      </c>
      <c r="M59" s="17"/>
      <c r="O59" s="48" t="str">
        <f>IF($M$59="","",(RANK($V59,$V$56:$V$59)))</f>
        <v/>
      </c>
      <c r="P59" s="105" t="s">
        <v>143</v>
      </c>
      <c r="Q59" s="54" t="str">
        <f>IF(K59="","",(IF(K55&gt;M55,0,IF(K55&lt;M55,3,1)))+(IF(K56&lt;M56,0,IF(K56&gt;M56,3,1)))+(IF(K58&lt;M58,0,IF(K58&gt;M58,3,1))))</f>
        <v/>
      </c>
      <c r="R59" s="55" t="str">
        <f>IF(M59="","",(M55+K56+K58))</f>
        <v/>
      </c>
      <c r="S59" s="56" t="str">
        <f>IF(M59="","",(K55+M56+M58))</f>
        <v/>
      </c>
      <c r="T59" s="43" t="e">
        <f>R59-S59</f>
        <v>#VALUE!</v>
      </c>
      <c r="U59" s="43" t="e">
        <f>(T59*0.01)+(R59*0.001)+0.0001</f>
        <v>#VALUE!</v>
      </c>
      <c r="V59" s="43" t="e">
        <f>Q59+U59</f>
        <v>#VALUE!</v>
      </c>
      <c r="X59" s="43"/>
    </row>
    <row r="60" spans="2:24" ht="13.5" customHeight="1" thickBot="1" x14ac:dyDescent="0.3">
      <c r="B60" s="27" t="s">
        <v>8</v>
      </c>
      <c r="C60" s="75">
        <v>16</v>
      </c>
      <c r="D60" s="66" t="s">
        <v>9</v>
      </c>
      <c r="E60" s="132" t="s">
        <v>43</v>
      </c>
      <c r="F60" s="38"/>
      <c r="G60" s="106" t="str">
        <f>P62</f>
        <v>Frankrijk</v>
      </c>
      <c r="H60" s="107" t="s">
        <v>5</v>
      </c>
      <c r="I60" s="108" t="str">
        <f>P63</f>
        <v>Senegal</v>
      </c>
      <c r="K60" s="3"/>
      <c r="L60" s="4" t="s">
        <v>5</v>
      </c>
      <c r="M60" s="17"/>
      <c r="X60" s="43"/>
    </row>
    <row r="61" spans="2:24" ht="13.5" customHeight="1" thickBot="1" x14ac:dyDescent="0.3">
      <c r="B61" s="27" t="s">
        <v>6</v>
      </c>
      <c r="C61" s="75">
        <v>17</v>
      </c>
      <c r="D61" s="66" t="s">
        <v>9</v>
      </c>
      <c r="E61" s="132" t="s">
        <v>125</v>
      </c>
      <c r="F61" s="38"/>
      <c r="G61" s="106" t="str">
        <f>P64</f>
        <v>Irak</v>
      </c>
      <c r="H61" s="107" t="s">
        <v>5</v>
      </c>
      <c r="I61" s="108" t="str">
        <f>P65</f>
        <v>Noorwegen</v>
      </c>
      <c r="K61" s="3"/>
      <c r="L61" s="4" t="s">
        <v>5</v>
      </c>
      <c r="M61" s="17"/>
      <c r="O61" s="231" t="s">
        <v>114</v>
      </c>
      <c r="P61" s="232"/>
      <c r="Q61" s="60" t="s">
        <v>96</v>
      </c>
      <c r="R61" s="61" t="s">
        <v>97</v>
      </c>
      <c r="S61" s="62" t="s">
        <v>98</v>
      </c>
      <c r="T61" s="43" t="s">
        <v>99</v>
      </c>
      <c r="X61" s="43"/>
    </row>
    <row r="62" spans="2:24" ht="13.5" customHeight="1" x14ac:dyDescent="0.25">
      <c r="B62" s="27" t="s">
        <v>8</v>
      </c>
      <c r="C62" s="75">
        <v>23</v>
      </c>
      <c r="D62" s="66" t="s">
        <v>9</v>
      </c>
      <c r="E62" s="132" t="s">
        <v>159</v>
      </c>
      <c r="F62" s="38"/>
      <c r="G62" s="106" t="str">
        <f>P65</f>
        <v>Noorwegen</v>
      </c>
      <c r="H62" s="107" t="s">
        <v>5</v>
      </c>
      <c r="I62" s="108" t="str">
        <f>P63</f>
        <v>Senegal</v>
      </c>
      <c r="K62" s="3"/>
      <c r="L62" s="4" t="s">
        <v>5</v>
      </c>
      <c r="M62" s="17"/>
      <c r="O62" s="46" t="str">
        <f>IF(M65="","",(RANK($V62,$V$62:$V$65)))</f>
        <v/>
      </c>
      <c r="P62" s="109" t="s">
        <v>2</v>
      </c>
      <c r="Q62" s="57" t="str">
        <f>IF(M65="","",(IF(K60&lt;M60,0,IF(K60&gt;M60,3,1)))+(IF(K63&lt;M63,0,IF(K63&gt;M63,3,1)))+(IF(K64&gt;M64,0,IF(K64&lt;M64,3,1))))</f>
        <v/>
      </c>
      <c r="R62" s="58" t="str">
        <f>IF(M65="","",(K60+K63+M64))</f>
        <v/>
      </c>
      <c r="S62" s="59" t="str">
        <f>IF(M65="","",(M60+M63+K64))</f>
        <v/>
      </c>
      <c r="T62" s="43" t="e">
        <f>R62-S62</f>
        <v>#VALUE!</v>
      </c>
      <c r="U62" s="43" t="e">
        <f>(T62*0.01)+(R62*0.001)+0.0004</f>
        <v>#VALUE!</v>
      </c>
      <c r="V62" s="43" t="e">
        <f>Q62+U62</f>
        <v>#VALUE!</v>
      </c>
      <c r="X62" s="43"/>
    </row>
    <row r="63" spans="2:24" ht="13.5" customHeight="1" x14ac:dyDescent="0.25">
      <c r="B63" s="27" t="s">
        <v>12</v>
      </c>
      <c r="C63" s="75">
        <v>22</v>
      </c>
      <c r="D63" s="66" t="s">
        <v>9</v>
      </c>
      <c r="E63" s="132" t="s">
        <v>162</v>
      </c>
      <c r="F63" s="38"/>
      <c r="G63" s="106" t="str">
        <f>P62</f>
        <v>Frankrijk</v>
      </c>
      <c r="H63" s="107" t="s">
        <v>5</v>
      </c>
      <c r="I63" s="108" t="str">
        <f>P64</f>
        <v>Irak</v>
      </c>
      <c r="K63" s="3"/>
      <c r="L63" s="4" t="s">
        <v>5</v>
      </c>
      <c r="M63" s="17"/>
      <c r="O63" s="47" t="str">
        <f>IF(M65="","",(RANK($V63,$V$62:$V$65)))</f>
        <v/>
      </c>
      <c r="P63" s="110" t="s">
        <v>144</v>
      </c>
      <c r="Q63" s="51" t="str">
        <f>IF(M65="","",(IF(K60&gt;M60,0,IF(K60&lt;M60,3,1)))+(IF(K62&gt;M62,0,IF(K62&lt;M62,3,1)))+(IF(K65&lt;M65,0,IF(K65&gt;M65,3,1))))</f>
        <v/>
      </c>
      <c r="R63" s="52" t="str">
        <f>IF(M65="","",(M60+M62+K65))</f>
        <v/>
      </c>
      <c r="S63" s="53" t="str">
        <f>IF(M65="","",(K60+K62+M65))</f>
        <v/>
      </c>
      <c r="T63" s="43" t="e">
        <f>R63-S63</f>
        <v>#VALUE!</v>
      </c>
      <c r="U63" s="43" t="e">
        <f>(T63*0.01)+(R63*0.001)+0.0003</f>
        <v>#VALUE!</v>
      </c>
      <c r="V63" s="43" t="e">
        <f>Q63+U63</f>
        <v>#VALUE!</v>
      </c>
      <c r="X63" s="43"/>
    </row>
    <row r="64" spans="2:24" ht="13.5" customHeight="1" x14ac:dyDescent="0.25">
      <c r="B64" s="27" t="s">
        <v>4</v>
      </c>
      <c r="C64" s="75">
        <v>26</v>
      </c>
      <c r="D64" s="66" t="s">
        <v>9</v>
      </c>
      <c r="E64" s="132" t="s">
        <v>43</v>
      </c>
      <c r="F64" s="38"/>
      <c r="G64" s="106" t="str">
        <f>P65</f>
        <v>Noorwegen</v>
      </c>
      <c r="H64" s="107" t="s">
        <v>5</v>
      </c>
      <c r="I64" s="108" t="str">
        <f>P62</f>
        <v>Frankrijk</v>
      </c>
      <c r="J64" s="2"/>
      <c r="K64" s="3"/>
      <c r="L64" s="4" t="s">
        <v>5</v>
      </c>
      <c r="M64" s="17"/>
      <c r="O64" s="47" t="str">
        <f>IF(M65="","",(RANK($V64,$V$62:$V$65)))</f>
        <v/>
      </c>
      <c r="P64" s="110" t="s">
        <v>145</v>
      </c>
      <c r="Q64" s="51" t="str">
        <f>IF(M65="","",(IF(K61&lt;M61,0,IF(K61&gt;M61,3,1)))+(IF(K63&gt;M63,0,IF(K63&lt;M63,3,1)))+(IF(K65&gt;M65,0,IF(K65&lt;M65,3,1))))</f>
        <v/>
      </c>
      <c r="R64" s="52" t="str">
        <f>IF(M65="","",(K61+M63+M65))</f>
        <v/>
      </c>
      <c r="S64" s="53" t="str">
        <f>IF(M65="","",(M61+K63+K65))</f>
        <v/>
      </c>
      <c r="T64" s="43" t="e">
        <f>R64-S64</f>
        <v>#VALUE!</v>
      </c>
      <c r="U64" s="43" t="e">
        <f>(T64*0.01)+(R64*0.001)+0.0002</f>
        <v>#VALUE!</v>
      </c>
      <c r="V64" s="43" t="e">
        <f>Q64+U64</f>
        <v>#VALUE!</v>
      </c>
      <c r="X64" s="43"/>
    </row>
    <row r="65" spans="2:24" ht="13.5" customHeight="1" thickBot="1" x14ac:dyDescent="0.3">
      <c r="B65" s="27" t="s">
        <v>4</v>
      </c>
      <c r="C65" s="75">
        <v>26</v>
      </c>
      <c r="D65" s="66" t="s">
        <v>9</v>
      </c>
      <c r="E65" s="132" t="s">
        <v>43</v>
      </c>
      <c r="F65" s="38"/>
      <c r="G65" s="106" t="str">
        <f>P63</f>
        <v>Senegal</v>
      </c>
      <c r="H65" s="107" t="s">
        <v>5</v>
      </c>
      <c r="I65" s="108" t="str">
        <f>P64</f>
        <v>Irak</v>
      </c>
      <c r="J65" s="2"/>
      <c r="K65" s="3"/>
      <c r="L65" s="4" t="s">
        <v>5</v>
      </c>
      <c r="M65" s="17"/>
      <c r="O65" s="48" t="str">
        <f>IF(M65="","",(RANK($V65,$V$62:$V$65)))</f>
        <v/>
      </c>
      <c r="P65" s="111" t="s">
        <v>146</v>
      </c>
      <c r="Q65" s="54" t="str">
        <f>IF(K65="","",(IF(K61&gt;M61,0,IF(K61&lt;M61,3,1)))+(IF(K62&lt;M62,0,IF(K62&gt;M62,3,1)))+(IF(K64&lt;M64,0,IF(K64&gt;M64,3,1))))</f>
        <v/>
      </c>
      <c r="R65" s="55" t="str">
        <f>IF(M65="","",(M61+K62+K64))</f>
        <v/>
      </c>
      <c r="S65" s="56" t="str">
        <f>IF(M65="","",(K61+M62+M64))</f>
        <v/>
      </c>
      <c r="T65" s="43" t="e">
        <f>R65-S65</f>
        <v>#VALUE!</v>
      </c>
      <c r="U65" s="43" t="e">
        <f>(T65*0.01)+(R65*0.001)+0.0001</f>
        <v>#VALUE!</v>
      </c>
      <c r="V65" s="43" t="e">
        <f>Q65+U65</f>
        <v>#VALUE!</v>
      </c>
      <c r="X65" s="43"/>
    </row>
    <row r="66" spans="2:24" ht="13.5" customHeight="1" thickBot="1" x14ac:dyDescent="0.3">
      <c r="B66" s="27" t="s">
        <v>6</v>
      </c>
      <c r="C66" s="75">
        <v>17</v>
      </c>
      <c r="D66" s="66" t="s">
        <v>9</v>
      </c>
      <c r="E66" s="132" t="s">
        <v>122</v>
      </c>
      <c r="F66" s="38"/>
      <c r="G66" s="114" t="str">
        <f>P68</f>
        <v>Argentinië</v>
      </c>
      <c r="H66" s="115" t="s">
        <v>5</v>
      </c>
      <c r="I66" s="116" t="str">
        <f>P69</f>
        <v>Algerije</v>
      </c>
      <c r="J66" s="2"/>
      <c r="K66" s="3"/>
      <c r="L66" s="4" t="s">
        <v>5</v>
      </c>
      <c r="M66" s="17"/>
      <c r="X66" s="43"/>
    </row>
    <row r="67" spans="2:24" ht="13.5" customHeight="1" thickBot="1" x14ac:dyDescent="0.3">
      <c r="B67" s="27" t="s">
        <v>6</v>
      </c>
      <c r="C67" s="75">
        <v>17</v>
      </c>
      <c r="D67" s="66" t="s">
        <v>9</v>
      </c>
      <c r="E67" s="132" t="s">
        <v>156</v>
      </c>
      <c r="F67" s="38"/>
      <c r="G67" s="114" t="str">
        <f>P70</f>
        <v>Oostenrijk</v>
      </c>
      <c r="H67" s="115" t="s">
        <v>5</v>
      </c>
      <c r="I67" s="116" t="str">
        <f>P71</f>
        <v>Jordanië</v>
      </c>
      <c r="J67" s="2"/>
      <c r="K67" s="3"/>
      <c r="L67" s="4" t="s">
        <v>5</v>
      </c>
      <c r="M67" s="17"/>
      <c r="O67" s="231" t="s">
        <v>115</v>
      </c>
      <c r="P67" s="232"/>
      <c r="Q67" s="60" t="s">
        <v>96</v>
      </c>
      <c r="R67" s="61" t="s">
        <v>97</v>
      </c>
      <c r="S67" s="62" t="s">
        <v>98</v>
      </c>
      <c r="T67" s="43" t="s">
        <v>99</v>
      </c>
      <c r="X67" s="43"/>
    </row>
    <row r="68" spans="2:24" ht="13.5" customHeight="1" x14ac:dyDescent="0.25">
      <c r="B68" s="27" t="s">
        <v>8</v>
      </c>
      <c r="C68" s="70">
        <v>23</v>
      </c>
      <c r="D68" s="66" t="s">
        <v>9</v>
      </c>
      <c r="E68" s="132" t="s">
        <v>161</v>
      </c>
      <c r="F68" s="38"/>
      <c r="G68" s="114" t="str">
        <f>P71</f>
        <v>Jordanië</v>
      </c>
      <c r="H68" s="115" t="s">
        <v>5</v>
      </c>
      <c r="I68" s="116" t="str">
        <f>P69</f>
        <v>Algerije</v>
      </c>
      <c r="J68" s="2"/>
      <c r="K68" s="3"/>
      <c r="L68" s="4" t="s">
        <v>5</v>
      </c>
      <c r="M68" s="17"/>
      <c r="O68" s="46" t="str">
        <f>IF(M71="","",(RANK($V68,$V$68:$V$71)))</f>
        <v/>
      </c>
      <c r="P68" s="117" t="s">
        <v>147</v>
      </c>
      <c r="Q68" s="57" t="str">
        <f>IF(M71="","",(IF(K66&lt;M66,0,IF(K66&gt;M66,3,1)))+(IF(K69&lt;M69,0,IF(K69&gt;M69,3,1)))+(IF(K70&gt;M70,0,IF(K70&lt;M70,3,1))))</f>
        <v/>
      </c>
      <c r="R68" s="58" t="str">
        <f>IF(M71="","",(K66+K69+M70))</f>
        <v/>
      </c>
      <c r="S68" s="59" t="str">
        <f>IF(M71="","",(M66+M69+K70))</f>
        <v/>
      </c>
      <c r="T68" s="43" t="e">
        <f>R68-S68</f>
        <v>#VALUE!</v>
      </c>
      <c r="U68" s="43" t="e">
        <f>(T68*0.01)+(R68*0.001)+0.0004</f>
        <v>#VALUE!</v>
      </c>
      <c r="V68" s="43" t="e">
        <f>Q68+U68</f>
        <v>#VALUE!</v>
      </c>
      <c r="X68" s="43"/>
    </row>
    <row r="69" spans="2:24" ht="13.5" customHeight="1" x14ac:dyDescent="0.25">
      <c r="B69" s="27" t="s">
        <v>12</v>
      </c>
      <c r="C69" s="70">
        <v>22</v>
      </c>
      <c r="D69" s="66" t="s">
        <v>9</v>
      </c>
      <c r="E69" s="132" t="s">
        <v>157</v>
      </c>
      <c r="F69" s="38"/>
      <c r="G69" s="114" t="str">
        <f>P68</f>
        <v>Argentinië</v>
      </c>
      <c r="H69" s="115" t="s">
        <v>5</v>
      </c>
      <c r="I69" s="116" t="str">
        <f>P70</f>
        <v>Oostenrijk</v>
      </c>
      <c r="J69" s="2"/>
      <c r="K69" s="3"/>
      <c r="L69" s="4" t="s">
        <v>5</v>
      </c>
      <c r="M69" s="17"/>
      <c r="O69" s="47" t="str">
        <f>IF(M71="","",(RANK($V69,$V$68:$V$71)))</f>
        <v/>
      </c>
      <c r="P69" s="118" t="s">
        <v>148</v>
      </c>
      <c r="Q69" s="51" t="str">
        <f>IF(M71="","",(IF(K66&gt;M66,0,IF(K66&lt;M66,3,1)))+(IF(K68&gt;M68,0,IF(K68&lt;M68,3,1)))+(IF(K71&lt;M71,0,IF(K71&gt;M71,3,1))))</f>
        <v/>
      </c>
      <c r="R69" s="52" t="str">
        <f>IF(M71="","",(M66+M68+K71))</f>
        <v/>
      </c>
      <c r="S69" s="53" t="str">
        <f>IF(M71="","",(K66+K68+M71))</f>
        <v/>
      </c>
      <c r="T69" s="43" t="e">
        <f>R69-S69</f>
        <v>#VALUE!</v>
      </c>
      <c r="U69" s="43" t="e">
        <f>(T69*0.01)+(R69*0.001)+0.0003</f>
        <v>#VALUE!</v>
      </c>
      <c r="V69" s="43" t="e">
        <f>Q69+U69</f>
        <v>#VALUE!</v>
      </c>
      <c r="X69" s="43"/>
    </row>
    <row r="70" spans="2:24" ht="13.5" customHeight="1" x14ac:dyDescent="0.25">
      <c r="B70" s="27" t="s">
        <v>11</v>
      </c>
      <c r="C70" s="75">
        <v>28</v>
      </c>
      <c r="D70" s="66" t="s">
        <v>9</v>
      </c>
      <c r="E70" s="132" t="s">
        <v>121</v>
      </c>
      <c r="F70" s="38"/>
      <c r="G70" s="114" t="str">
        <f>P71</f>
        <v>Jordanië</v>
      </c>
      <c r="H70" s="115" t="s">
        <v>5</v>
      </c>
      <c r="I70" s="116" t="str">
        <f>P68</f>
        <v>Argentinië</v>
      </c>
      <c r="J70" s="2"/>
      <c r="K70" s="3"/>
      <c r="L70" s="4" t="s">
        <v>5</v>
      </c>
      <c r="M70" s="17"/>
      <c r="O70" s="47" t="str">
        <f>IF(M71="","",(RANK($V70,$V$68:$V$71)))</f>
        <v/>
      </c>
      <c r="P70" s="118" t="s">
        <v>103</v>
      </c>
      <c r="Q70" s="51" t="str">
        <f>IF(M71="","",(IF(K67&lt;M67,0,IF(K67&gt;M67,3,1)))+(IF(K69&gt;M69,0,IF(K69&lt;M69,3,1)))+(IF(K71&gt;M71,0,IF(K71&lt;M71,3,1))))</f>
        <v/>
      </c>
      <c r="R70" s="52" t="str">
        <f>IF(M71="","",(K67+M69+M71))</f>
        <v/>
      </c>
      <c r="S70" s="53" t="str">
        <f>IF(M71="","",(M67+K69+K71))</f>
        <v/>
      </c>
      <c r="T70" s="43" t="e">
        <f>R70-S70</f>
        <v>#VALUE!</v>
      </c>
      <c r="U70" s="43" t="e">
        <f>(T70*0.01)+(R70*0.001)+0.0002</f>
        <v>#VALUE!</v>
      </c>
      <c r="V70" s="43" t="e">
        <f>Q70+U70</f>
        <v>#VALUE!</v>
      </c>
      <c r="X70" s="43"/>
    </row>
    <row r="71" spans="2:24" ht="13.5" customHeight="1" thickBot="1" x14ac:dyDescent="0.3">
      <c r="B71" s="27" t="s">
        <v>11</v>
      </c>
      <c r="C71" s="75">
        <v>28</v>
      </c>
      <c r="D71" s="66" t="s">
        <v>9</v>
      </c>
      <c r="E71" s="132" t="s">
        <v>121</v>
      </c>
      <c r="F71" s="38"/>
      <c r="G71" s="114" t="str">
        <f>P69</f>
        <v>Algerije</v>
      </c>
      <c r="H71" s="115" t="s">
        <v>5</v>
      </c>
      <c r="I71" s="116" t="str">
        <f>P70</f>
        <v>Oostenrijk</v>
      </c>
      <c r="J71" s="2"/>
      <c r="K71" s="3"/>
      <c r="L71" s="4" t="s">
        <v>5</v>
      </c>
      <c r="M71" s="17"/>
      <c r="O71" s="48" t="str">
        <f>IF(M71="","",(RANK($V71,$V$68:$V$71)))</f>
        <v/>
      </c>
      <c r="P71" s="119" t="s">
        <v>149</v>
      </c>
      <c r="Q71" s="54" t="str">
        <f>IF(K71="","",(IF(K67&gt;M67,0,IF(K67&lt;M67,3,1)))+(IF(K68&lt;M68,0,IF(K68&gt;M68,3,1)))+(IF(K70&lt;M70,0,IF(K70&gt;M70,3,1))))</f>
        <v/>
      </c>
      <c r="R71" s="55" t="str">
        <f>IF(M71="","",(M67+K68+K70))</f>
        <v/>
      </c>
      <c r="S71" s="56" t="str">
        <f>IF(M71="","",(K67+M68+M70))</f>
        <v/>
      </c>
      <c r="T71" s="43" t="e">
        <f>R71-S71</f>
        <v>#VALUE!</v>
      </c>
      <c r="U71" s="43" t="e">
        <f>(T71*0.01)+(R71*0.001)+0.0001</f>
        <v>#VALUE!</v>
      </c>
      <c r="V71" s="43" t="e">
        <f>Q71+U71</f>
        <v>#VALUE!</v>
      </c>
      <c r="X71" s="43"/>
    </row>
    <row r="72" spans="2:24" ht="13.5" customHeight="1" thickBot="1" x14ac:dyDescent="0.3">
      <c r="B72" s="27" t="s">
        <v>6</v>
      </c>
      <c r="C72" s="75">
        <v>17</v>
      </c>
      <c r="D72" s="66" t="s">
        <v>9</v>
      </c>
      <c r="E72" s="132" t="s">
        <v>157</v>
      </c>
      <c r="F72" s="38"/>
      <c r="G72" s="120" t="str">
        <f>P74</f>
        <v>Portugal</v>
      </c>
      <c r="H72" s="121" t="s">
        <v>5</v>
      </c>
      <c r="I72" s="122" t="str">
        <f>P75</f>
        <v>Congo</v>
      </c>
      <c r="J72" s="2"/>
      <c r="K72" s="3"/>
      <c r="L72" s="4" t="s">
        <v>5</v>
      </c>
      <c r="M72" s="17"/>
      <c r="N72" s="22">
        <v>0</v>
      </c>
      <c r="P72" s="1"/>
      <c r="X72" s="43"/>
    </row>
    <row r="73" spans="2:24" ht="13.5" customHeight="1" thickBot="1" x14ac:dyDescent="0.3">
      <c r="B73" s="27" t="s">
        <v>7</v>
      </c>
      <c r="C73" s="75">
        <v>18</v>
      </c>
      <c r="D73" s="66" t="s">
        <v>9</v>
      </c>
      <c r="E73" s="132" t="s">
        <v>121</v>
      </c>
      <c r="F73" s="38"/>
      <c r="G73" s="120" t="str">
        <f>P76</f>
        <v>Oezbekistan</v>
      </c>
      <c r="H73" s="121" t="s">
        <v>5</v>
      </c>
      <c r="I73" s="122" t="str">
        <f>P77</f>
        <v>Colombia</v>
      </c>
      <c r="J73" s="2"/>
      <c r="K73" s="3"/>
      <c r="L73" s="4" t="s">
        <v>5</v>
      </c>
      <c r="M73" s="17"/>
      <c r="N73" s="22">
        <v>1</v>
      </c>
      <c r="O73" s="231" t="s">
        <v>116</v>
      </c>
      <c r="P73" s="232"/>
      <c r="Q73" s="60" t="s">
        <v>96</v>
      </c>
      <c r="R73" s="61" t="s">
        <v>97</v>
      </c>
      <c r="S73" s="62" t="s">
        <v>98</v>
      </c>
      <c r="T73" s="43" t="s">
        <v>99</v>
      </c>
      <c r="X73" s="43"/>
    </row>
    <row r="74" spans="2:24" ht="13.5" customHeight="1" x14ac:dyDescent="0.25">
      <c r="B74" s="27" t="s">
        <v>6</v>
      </c>
      <c r="C74" s="70">
        <v>24</v>
      </c>
      <c r="D74" s="66" t="s">
        <v>9</v>
      </c>
      <c r="E74" s="132" t="s">
        <v>121</v>
      </c>
      <c r="F74" s="38"/>
      <c r="G74" s="120" t="str">
        <f>P77</f>
        <v>Colombia</v>
      </c>
      <c r="H74" s="121" t="s">
        <v>5</v>
      </c>
      <c r="I74" s="122" t="str">
        <f>P75</f>
        <v>Congo</v>
      </c>
      <c r="J74" s="2"/>
      <c r="K74" s="3"/>
      <c r="L74" s="4" t="s">
        <v>5</v>
      </c>
      <c r="M74" s="17"/>
      <c r="N74" s="22">
        <v>2</v>
      </c>
      <c r="O74" s="46" t="str">
        <f>IF($M$77="","",(RANK($V74,$V$74:$V$77)))</f>
        <v/>
      </c>
      <c r="P74" s="123" t="s">
        <v>1</v>
      </c>
      <c r="Q74" s="57" t="str">
        <f>IF(M77="","",(IF(K72&lt;M72,0,IF(K72&gt;M72,3,1)))+(IF(K75&lt;M75,0,IF(K75&gt;M75,3,1)))+(IF(K76&gt;M76,0,IF(K76&lt;M76,3,1))))</f>
        <v/>
      </c>
      <c r="R74" s="58" t="str">
        <f>IF(M77="","",(K72+K75+M76))</f>
        <v/>
      </c>
      <c r="S74" s="59" t="str">
        <f>IF(M77="","",(M72+M75+K76))</f>
        <v/>
      </c>
      <c r="T74" s="43" t="e">
        <f>R74-S74</f>
        <v>#VALUE!</v>
      </c>
      <c r="U74" s="43" t="e">
        <f>(T74*0.01)+(R74*0.001)+0.0004</f>
        <v>#VALUE!</v>
      </c>
      <c r="V74" s="43" t="e">
        <f>Q74+U74</f>
        <v>#VALUE!</v>
      </c>
      <c r="X74" s="43"/>
    </row>
    <row r="75" spans="2:24" ht="13.5" customHeight="1" x14ac:dyDescent="0.25">
      <c r="B75" s="27" t="s">
        <v>8</v>
      </c>
      <c r="C75" s="70">
        <v>23</v>
      </c>
      <c r="D75" s="66" t="s">
        <v>9</v>
      </c>
      <c r="E75" s="132" t="s">
        <v>157</v>
      </c>
      <c r="F75" s="38"/>
      <c r="G75" s="120" t="str">
        <f>P74</f>
        <v>Portugal</v>
      </c>
      <c r="H75" s="121" t="s">
        <v>5</v>
      </c>
      <c r="I75" s="122" t="str">
        <f>P76</f>
        <v>Oezbekistan</v>
      </c>
      <c r="J75" s="5"/>
      <c r="K75" s="3"/>
      <c r="L75" s="4" t="s">
        <v>5</v>
      </c>
      <c r="M75" s="17"/>
      <c r="N75" s="22">
        <v>3</v>
      </c>
      <c r="O75" s="47" t="str">
        <f>IF($M$77="","",(RANK($V75,$V$74:$V$77)))</f>
        <v/>
      </c>
      <c r="P75" s="124" t="s">
        <v>150</v>
      </c>
      <c r="Q75" s="51" t="str">
        <f>IF(M77="","",(IF(K72&gt;M72,0,IF(K72&lt;M72,3,1)))+(IF(K74&gt;M74,0,IF(K74&lt;M74,3,1)))+(IF(K77&lt;M77,0,IF(K77&gt;M77,3,1))))</f>
        <v/>
      </c>
      <c r="R75" s="52" t="str">
        <f>IF(M77="","",(M72+M74+K77))</f>
        <v/>
      </c>
      <c r="S75" s="53" t="str">
        <f>IF(M77="","",(K72+K74+M77))</f>
        <v/>
      </c>
      <c r="T75" s="43" t="e">
        <f>R75-S75</f>
        <v>#VALUE!</v>
      </c>
      <c r="U75" s="43" t="e">
        <f>(T75*0.01)+(R75*0.001)+0.0003</f>
        <v>#VALUE!</v>
      </c>
      <c r="V75" s="43" t="e">
        <f>Q75+U75</f>
        <v>#VALUE!</v>
      </c>
      <c r="X75" s="43"/>
    </row>
    <row r="76" spans="2:24" ht="13.5" customHeight="1" x14ac:dyDescent="0.25">
      <c r="B76" s="27" t="s">
        <v>11</v>
      </c>
      <c r="C76" s="75">
        <v>28</v>
      </c>
      <c r="D76" s="66" t="s">
        <v>9</v>
      </c>
      <c r="E76" s="132" t="s">
        <v>163</v>
      </c>
      <c r="F76" s="38"/>
      <c r="G76" s="120" t="str">
        <f>P77</f>
        <v>Colombia</v>
      </c>
      <c r="H76" s="121" t="s">
        <v>5</v>
      </c>
      <c r="I76" s="122" t="str">
        <f>P74</f>
        <v>Portugal</v>
      </c>
      <c r="K76" s="3"/>
      <c r="L76" s="4" t="s">
        <v>5</v>
      </c>
      <c r="M76" s="17"/>
      <c r="N76" s="22">
        <v>4</v>
      </c>
      <c r="O76" s="47" t="str">
        <f>IF($M$77="","",(RANK($V76,$V$74:$V$77)))</f>
        <v/>
      </c>
      <c r="P76" s="124" t="s">
        <v>151</v>
      </c>
      <c r="Q76" s="51" t="str">
        <f>IF(M77="","",(IF(K73&lt;M73,0,IF(K73&gt;M73,3,1)))+(IF(K75&gt;M75,0,IF(K75&lt;M75,3,1)))+(IF(K77&gt;M77,0,IF(K77&lt;M77,3,1))))</f>
        <v/>
      </c>
      <c r="R76" s="52" t="str">
        <f>IF(M77="","",(K73+M75+M77))</f>
        <v/>
      </c>
      <c r="S76" s="53" t="str">
        <f>IF(M77="","",(M73+K75+K77))</f>
        <v/>
      </c>
      <c r="T76" s="43" t="e">
        <f>R76-S76</f>
        <v>#VALUE!</v>
      </c>
      <c r="U76" s="43" t="e">
        <f>(T76*0.01)+(R76*0.001)+0.0002</f>
        <v>#VALUE!</v>
      </c>
      <c r="V76" s="43" t="e">
        <f>Q76+U76</f>
        <v>#VALUE!</v>
      </c>
      <c r="X76" s="43"/>
    </row>
    <row r="77" spans="2:24" ht="13.5" customHeight="1" thickBot="1" x14ac:dyDescent="0.3">
      <c r="B77" s="27" t="s">
        <v>11</v>
      </c>
      <c r="C77" s="75">
        <v>28</v>
      </c>
      <c r="D77" s="66" t="s">
        <v>9</v>
      </c>
      <c r="E77" s="132" t="s">
        <v>163</v>
      </c>
      <c r="F77" s="38"/>
      <c r="G77" s="120" t="str">
        <f>P75</f>
        <v>Congo</v>
      </c>
      <c r="H77" s="121" t="s">
        <v>5</v>
      </c>
      <c r="I77" s="122" t="str">
        <f>P76</f>
        <v>Oezbekistan</v>
      </c>
      <c r="K77" s="3"/>
      <c r="L77" s="4" t="s">
        <v>5</v>
      </c>
      <c r="M77" s="17"/>
      <c r="N77" s="22">
        <v>5</v>
      </c>
      <c r="O77" s="48" t="str">
        <f>IF($M$77="","",(RANK($V77,$V$74:$V$77)))</f>
        <v/>
      </c>
      <c r="P77" s="125" t="s">
        <v>152</v>
      </c>
      <c r="Q77" s="54" t="str">
        <f>IF(K77="","",(IF(K73&gt;M73,0,IF(K73&lt;M73,3,1)))+(IF(K74&lt;M74,0,IF(K74&gt;M74,3,1)))+(IF(K76&lt;M76,0,IF(K76&gt;M76,3,1))))</f>
        <v/>
      </c>
      <c r="R77" s="55" t="str">
        <f>IF(M77="","",(M73+K74+K76))</f>
        <v/>
      </c>
      <c r="S77" s="56" t="str">
        <f>IF(M77="","",(K73+M74+M76))</f>
        <v/>
      </c>
      <c r="T77" s="43" t="e">
        <f>R77-S77</f>
        <v>#VALUE!</v>
      </c>
      <c r="U77" s="43" t="e">
        <f>(T77*0.01)+(R77*0.001)+0.0001</f>
        <v>#VALUE!</v>
      </c>
      <c r="V77" s="43" t="e">
        <f>Q77+U77</f>
        <v>#VALUE!</v>
      </c>
      <c r="X77" s="43"/>
    </row>
    <row r="78" spans="2:24" ht="13.5" customHeight="1" thickBot="1" x14ac:dyDescent="0.3">
      <c r="B78" s="27" t="s">
        <v>6</v>
      </c>
      <c r="C78" s="75">
        <v>17</v>
      </c>
      <c r="D78" s="66" t="s">
        <v>9</v>
      </c>
      <c r="E78" s="132" t="s">
        <v>160</v>
      </c>
      <c r="F78" s="38"/>
      <c r="G78" s="126" t="str">
        <f>P80</f>
        <v>Engeland</v>
      </c>
      <c r="H78" s="127" t="s">
        <v>5</v>
      </c>
      <c r="I78" s="128" t="str">
        <f>P81</f>
        <v>Kroatië</v>
      </c>
      <c r="K78" s="3"/>
      <c r="L78" s="4" t="s">
        <v>5</v>
      </c>
      <c r="M78" s="17"/>
      <c r="N78" s="22">
        <v>6</v>
      </c>
      <c r="X78" s="43"/>
    </row>
    <row r="79" spans="2:24" ht="13.5" customHeight="1" thickBot="1" x14ac:dyDescent="0.3">
      <c r="B79" s="27" t="s">
        <v>7</v>
      </c>
      <c r="C79" s="75">
        <v>18</v>
      </c>
      <c r="D79" s="66" t="s">
        <v>9</v>
      </c>
      <c r="E79" s="132" t="s">
        <v>158</v>
      </c>
      <c r="F79" s="38"/>
      <c r="G79" s="126" t="str">
        <f>P82</f>
        <v>Ghana</v>
      </c>
      <c r="H79" s="127" t="s">
        <v>5</v>
      </c>
      <c r="I79" s="128" t="str">
        <f>P83</f>
        <v>Panama</v>
      </c>
      <c r="K79" s="3"/>
      <c r="L79" s="4" t="s">
        <v>5</v>
      </c>
      <c r="M79" s="17"/>
      <c r="N79" s="22">
        <v>7</v>
      </c>
      <c r="O79" s="231" t="s">
        <v>117</v>
      </c>
      <c r="P79" s="232"/>
      <c r="Q79" s="60" t="s">
        <v>96</v>
      </c>
      <c r="R79" s="61" t="s">
        <v>97</v>
      </c>
      <c r="S79" s="62" t="s">
        <v>98</v>
      </c>
      <c r="T79" s="43" t="s">
        <v>99</v>
      </c>
      <c r="X79" s="43"/>
    </row>
    <row r="80" spans="2:24" ht="13.5" customHeight="1" x14ac:dyDescent="0.25">
      <c r="B80" s="27" t="s">
        <v>6</v>
      </c>
      <c r="C80" s="70">
        <v>24</v>
      </c>
      <c r="D80" s="66" t="s">
        <v>9</v>
      </c>
      <c r="E80" s="132" t="s">
        <v>158</v>
      </c>
      <c r="F80" s="38"/>
      <c r="G80" s="126" t="str">
        <f>P83</f>
        <v>Panama</v>
      </c>
      <c r="H80" s="127" t="s">
        <v>5</v>
      </c>
      <c r="I80" s="128" t="str">
        <f>P81</f>
        <v>Kroatië</v>
      </c>
      <c r="J80" s="2"/>
      <c r="K80" s="3"/>
      <c r="L80" s="4" t="s">
        <v>5</v>
      </c>
      <c r="M80" s="17"/>
      <c r="N80" s="22">
        <v>8</v>
      </c>
      <c r="O80" s="46" t="str">
        <f>IF(M83="","",(RANK($V80,$V$80:$V$83)))</f>
        <v/>
      </c>
      <c r="P80" s="129" t="s">
        <v>15</v>
      </c>
      <c r="Q80" s="57" t="str">
        <f>IF(M83="","",(IF(K78&lt;M78,0,IF(K78&gt;M78,3,1)))+(IF(K81&lt;M81,0,IF(K81&gt;M81,3,1)))+(IF(K82&gt;M82,0,IF(K82&lt;M82,3,1))))</f>
        <v/>
      </c>
      <c r="R80" s="58" t="str">
        <f>IF(M83="","",(K78+K81+M82))</f>
        <v/>
      </c>
      <c r="S80" s="59" t="str">
        <f>IF(M83="","",(M78+M81+K82))</f>
        <v/>
      </c>
      <c r="T80" s="43" t="e">
        <f>R80-S80</f>
        <v>#VALUE!</v>
      </c>
      <c r="U80" s="43" t="e">
        <f>(T80*0.01)+(R80*0.001)+0.0004</f>
        <v>#VALUE!</v>
      </c>
      <c r="V80" s="43" t="e">
        <f>Q80+U80</f>
        <v>#VALUE!</v>
      </c>
      <c r="X80" s="43"/>
    </row>
    <row r="81" spans="2:64" ht="13.5" customHeight="1" x14ac:dyDescent="0.25">
      <c r="B81" s="27" t="s">
        <v>8</v>
      </c>
      <c r="C81" s="70">
        <v>23</v>
      </c>
      <c r="D81" s="66" t="s">
        <v>9</v>
      </c>
      <c r="E81" s="132" t="s">
        <v>160</v>
      </c>
      <c r="F81" s="38"/>
      <c r="G81" s="126" t="str">
        <f>P80</f>
        <v>Engeland</v>
      </c>
      <c r="H81" s="127" t="s">
        <v>5</v>
      </c>
      <c r="I81" s="128" t="str">
        <f>P82</f>
        <v>Ghana</v>
      </c>
      <c r="J81" s="2"/>
      <c r="K81" s="3"/>
      <c r="L81" s="4" t="s">
        <v>5</v>
      </c>
      <c r="M81" s="17"/>
      <c r="N81" s="22">
        <v>9</v>
      </c>
      <c r="O81" s="47" t="str">
        <f>IF(M83="","",(RANK($V81,$V$80:$V$83)))</f>
        <v/>
      </c>
      <c r="P81" s="130" t="s">
        <v>38</v>
      </c>
      <c r="Q81" s="51" t="str">
        <f>IF(M83="","",(IF(K78&gt;M78,0,IF(K78&lt;M78,3,1)))+(IF(K80&gt;M80,0,IF(K80&lt;M80,3,1)))+(IF(K83&lt;M83,0,IF(K83&gt;M83,3,1))))</f>
        <v/>
      </c>
      <c r="R81" s="52" t="str">
        <f>IF(M83="","",(M78+M80+K83))</f>
        <v/>
      </c>
      <c r="S81" s="53" t="str">
        <f>IF(M83="","",(K78+K80+M83))</f>
        <v/>
      </c>
      <c r="T81" s="43" t="e">
        <f>R81-S81</f>
        <v>#VALUE!</v>
      </c>
      <c r="U81" s="43" t="e">
        <f>(T81*0.01)+(R81*0.001)+0.0003</f>
        <v>#VALUE!</v>
      </c>
      <c r="V81" s="43" t="e">
        <f>Q81+U81</f>
        <v>#VALUE!</v>
      </c>
      <c r="X81" s="43"/>
    </row>
    <row r="82" spans="2:64" ht="13.5" customHeight="1" x14ac:dyDescent="0.25">
      <c r="B82" s="27" t="s">
        <v>10</v>
      </c>
      <c r="C82" s="75">
        <v>27</v>
      </c>
      <c r="D82" s="66" t="s">
        <v>9</v>
      </c>
      <c r="E82" s="132" t="s">
        <v>162</v>
      </c>
      <c r="F82" s="38"/>
      <c r="G82" s="126" t="str">
        <f>P83</f>
        <v>Panama</v>
      </c>
      <c r="H82" s="127" t="s">
        <v>5</v>
      </c>
      <c r="I82" s="128" t="str">
        <f>P80</f>
        <v>Engeland</v>
      </c>
      <c r="J82" s="2"/>
      <c r="K82" s="3"/>
      <c r="L82" s="4" t="s">
        <v>5</v>
      </c>
      <c r="M82" s="17"/>
      <c r="N82" s="22">
        <v>10</v>
      </c>
      <c r="O82" s="47" t="str">
        <f>IF(M83="","",(RANK($V82,$V$80:$V$83)))</f>
        <v/>
      </c>
      <c r="P82" s="130" t="s">
        <v>153</v>
      </c>
      <c r="Q82" s="51" t="str">
        <f>IF(M83="","",(IF(K79&lt;M79,0,IF(K79&gt;M79,3,1)))+(IF(K81&gt;M81,0,IF(K81&lt;M81,3,1)))+(IF(K83&gt;M83,0,IF(K83&lt;M83,3,1))))</f>
        <v/>
      </c>
      <c r="R82" s="52" t="str">
        <f>IF(M83="","",(K79+M81+M83))</f>
        <v/>
      </c>
      <c r="S82" s="53" t="str">
        <f>IF(M83="","",(M79+K81+K83))</f>
        <v/>
      </c>
      <c r="T82" s="43" t="e">
        <f>R82-S82</f>
        <v>#VALUE!</v>
      </c>
      <c r="U82" s="43" t="e">
        <f>(T82*0.01)+(R82*0.001)+0.0002</f>
        <v>#VALUE!</v>
      </c>
      <c r="V82" s="43" t="e">
        <f>Q82+U82</f>
        <v>#VALUE!</v>
      </c>
      <c r="X82" s="43"/>
    </row>
    <row r="83" spans="2:64" ht="13.5" customHeight="1" thickBot="1" x14ac:dyDescent="0.3">
      <c r="B83" s="27" t="s">
        <v>10</v>
      </c>
      <c r="C83" s="75">
        <v>27</v>
      </c>
      <c r="D83" s="66" t="s">
        <v>9</v>
      </c>
      <c r="E83" s="132" t="s">
        <v>162</v>
      </c>
      <c r="F83" s="38"/>
      <c r="G83" s="126" t="str">
        <f>P81</f>
        <v>Kroatië</v>
      </c>
      <c r="H83" s="127" t="s">
        <v>5</v>
      </c>
      <c r="I83" s="128" t="str">
        <f>P82</f>
        <v>Ghana</v>
      </c>
      <c r="J83" s="2"/>
      <c r="K83" s="3"/>
      <c r="L83" s="4" t="s">
        <v>5</v>
      </c>
      <c r="M83" s="17"/>
      <c r="O83" s="48" t="str">
        <f>IF(M83="","",(RANK($V83,$V$80:$V$83)))</f>
        <v/>
      </c>
      <c r="P83" s="131" t="s">
        <v>154</v>
      </c>
      <c r="Q83" s="54" t="str">
        <f>IF(K83="","",(IF(K79&gt;M79,0,IF(K79&lt;M79,3,1)))+(IF(K80&lt;M80,0,IF(K80&gt;M80,3,1)))+(IF(K82&lt;M82,0,IF(K82&gt;M82,3,1))))</f>
        <v/>
      </c>
      <c r="R83" s="55" t="str">
        <f>IF(M83="","",(M79+K80+K82))</f>
        <v/>
      </c>
      <c r="S83" s="56" t="str">
        <f>IF(M83="","",(K79+M80+M82))</f>
        <v/>
      </c>
      <c r="T83" s="43" t="e">
        <f>R83-S83</f>
        <v>#VALUE!</v>
      </c>
      <c r="U83" s="43" t="e">
        <f>(T83*0.01)+(R83*0.001)+0.0001</f>
        <v>#VALUE!</v>
      </c>
      <c r="V83" s="43" t="e">
        <f>Q83+U83</f>
        <v>#VALUE!</v>
      </c>
      <c r="X83" s="43"/>
    </row>
    <row r="84" spans="2:64" ht="13.5" customHeight="1" x14ac:dyDescent="0.25">
      <c r="B84" s="38"/>
      <c r="C84" s="8"/>
      <c r="D84" s="5"/>
      <c r="E84" s="5"/>
      <c r="F84" s="38"/>
      <c r="H84" s="69"/>
      <c r="J84" s="5"/>
      <c r="K84" s="25"/>
      <c r="L84" s="8"/>
      <c r="M84" s="25"/>
      <c r="O84" s="43"/>
      <c r="P84" s="38"/>
      <c r="X84" s="43"/>
    </row>
    <row r="85" spans="2:64" ht="13.5" customHeight="1" thickBot="1" x14ac:dyDescent="0.3">
      <c r="G85" s="10" t="s">
        <v>22</v>
      </c>
      <c r="H85" s="5"/>
      <c r="I85" s="5"/>
      <c r="J85" s="5"/>
      <c r="K85" s="11"/>
      <c r="L85" s="11"/>
      <c r="M85" s="11"/>
      <c r="O85" s="36"/>
      <c r="Y85" s="43"/>
    </row>
    <row r="86" spans="2:64" ht="13.5" customHeight="1" thickBot="1" x14ac:dyDescent="0.3">
      <c r="G86" s="12" t="s">
        <v>23</v>
      </c>
      <c r="H86" s="13">
        <v>3</v>
      </c>
      <c r="J86" s="14"/>
      <c r="K86" s="221" t="str">
        <f>IF(M17="","",VLOOKUP(1,$O$14:$P$17,2,FALSE))</f>
        <v/>
      </c>
      <c r="L86" s="222"/>
      <c r="M86" s="223"/>
      <c r="O86" s="36" t="s">
        <v>95</v>
      </c>
      <c r="Y86">
        <v>86</v>
      </c>
      <c r="Z86" s="49" t="s">
        <v>33</v>
      </c>
      <c r="AA86" s="224" t="e">
        <f>VLOOKUP(3,$O$14:$P$17,2,FALSE)</f>
        <v>#N/A</v>
      </c>
      <c r="AB86" s="224"/>
      <c r="AC86" s="224"/>
      <c r="AD86" s="224"/>
      <c r="AE86" s="43" t="e">
        <f>VLOOKUP(3,$O$14:$Q$17,3,FALSE)</f>
        <v>#N/A</v>
      </c>
      <c r="AF86" s="43" t="e">
        <f>VLOOKUP(3,$O$14:$T$17,6,FALSE)</f>
        <v>#N/A</v>
      </c>
      <c r="AG86" s="43" t="e">
        <f>VLOOKUP(3,$O$14:$V$17,8,FALSE)</f>
        <v>#N/A</v>
      </c>
      <c r="AH86" t="e">
        <f t="shared" ref="AH86:AH97" si="0">RANK($AG86,$AG$86:$AG$97)</f>
        <v>#N/A</v>
      </c>
      <c r="AI86" t="e">
        <f>IF(AH86&lt;9,1,0)</f>
        <v>#N/A</v>
      </c>
    </row>
    <row r="87" spans="2:64" ht="13.5" customHeight="1" thickBot="1" x14ac:dyDescent="0.3">
      <c r="G87" s="15" t="s">
        <v>24</v>
      </c>
      <c r="H87" s="13">
        <v>4</v>
      </c>
      <c r="J87" s="14"/>
      <c r="K87" s="221" t="str">
        <f>IF(M17="","",VLOOKUP(2,$O$14:$P$17,2,FALSE))</f>
        <v/>
      </c>
      <c r="L87" s="222"/>
      <c r="M87" s="223"/>
      <c r="O87" s="36" t="s">
        <v>95</v>
      </c>
      <c r="Y87">
        <v>87</v>
      </c>
      <c r="Z87" s="49" t="s">
        <v>34</v>
      </c>
      <c r="AA87" s="224" t="e">
        <f>VLOOKUP(3,$O$20:$P$23,2,FALSE)</f>
        <v>#N/A</v>
      </c>
      <c r="AB87" s="224"/>
      <c r="AC87" s="224"/>
      <c r="AD87" s="224"/>
      <c r="AE87" s="43" t="e">
        <f>VLOOKUP(3,$O$20:$Q$23,3,FALSE)</f>
        <v>#N/A</v>
      </c>
      <c r="AF87" s="43" t="e">
        <f>VLOOKUP(3,$O$20:$T$23,6,FALSE)</f>
        <v>#N/A</v>
      </c>
      <c r="AG87" s="43" t="e">
        <f>VLOOKUP(3,$O$20:$V$23,8,FALSE)</f>
        <v>#N/A</v>
      </c>
      <c r="AH87" t="e">
        <f t="shared" si="0"/>
        <v>#N/A</v>
      </c>
      <c r="AI87" t="e">
        <f t="shared" ref="AI87:AI97" si="1">IF(AH87&lt;9,1,0)</f>
        <v>#N/A</v>
      </c>
    </row>
    <row r="88" spans="2:64" ht="13.5" customHeight="1" thickBot="1" x14ac:dyDescent="0.3">
      <c r="G88" s="12" t="s">
        <v>93</v>
      </c>
      <c r="H88" s="13"/>
      <c r="J88" s="14"/>
      <c r="K88" s="221" t="str">
        <f>IF(M17="","",VLOOKUP(3,$O$14:$P$17,2,FALSE))</f>
        <v/>
      </c>
      <c r="L88" s="222"/>
      <c r="M88" s="223"/>
      <c r="O88" s="36" t="s">
        <v>95</v>
      </c>
      <c r="Y88">
        <v>88</v>
      </c>
      <c r="Z88" s="49" t="s">
        <v>35</v>
      </c>
      <c r="AA88" s="224" t="e">
        <f>VLOOKUP(3,$O$26:$P$29,2,FALSE)</f>
        <v>#N/A</v>
      </c>
      <c r="AB88" s="224"/>
      <c r="AC88" s="224"/>
      <c r="AD88" s="224"/>
      <c r="AE88" s="43" t="e">
        <f>VLOOKUP(3,$O$26:$Q$29,3,FALSE)</f>
        <v>#N/A</v>
      </c>
      <c r="AF88" s="43" t="e">
        <f>VLOOKUP(3,$O$26:$T$29,6,FALSE)</f>
        <v>#N/A</v>
      </c>
      <c r="AG88" s="43" t="e">
        <f>VLOOKUP(3,$O$26:$V$29,8,FALSE)</f>
        <v>#N/A</v>
      </c>
      <c r="AH88" t="e">
        <f t="shared" si="0"/>
        <v>#N/A</v>
      </c>
      <c r="AI88" t="e">
        <f t="shared" si="1"/>
        <v>#N/A</v>
      </c>
    </row>
    <row r="89" spans="2:64" ht="13.5" customHeight="1" thickBot="1" x14ac:dyDescent="0.3">
      <c r="G89" s="12" t="s">
        <v>94</v>
      </c>
      <c r="H89" s="13"/>
      <c r="J89" s="14"/>
      <c r="K89" s="217" t="str">
        <f>IF(M17="","",VLOOKUP(4,$O$14:$P$17,2,FALSE))</f>
        <v/>
      </c>
      <c r="L89" s="218"/>
      <c r="M89" s="219"/>
      <c r="O89" s="36" t="s">
        <v>95</v>
      </c>
      <c r="Y89">
        <v>89</v>
      </c>
      <c r="Z89" s="49" t="s">
        <v>36</v>
      </c>
      <c r="AA89" s="224" t="e">
        <f>VLOOKUP(3,$O$32:$P$35,2,FALSE)</f>
        <v>#N/A</v>
      </c>
      <c r="AB89" s="224"/>
      <c r="AC89" s="224"/>
      <c r="AD89" s="224"/>
      <c r="AE89" s="43" t="e">
        <f>VLOOKUP(3,$O$32:$Q$35,3,FALSE)</f>
        <v>#N/A</v>
      </c>
      <c r="AF89" s="43" t="e">
        <f>VLOOKUP(3,$O$32:$T$35,6,FALSE)</f>
        <v>#N/A</v>
      </c>
      <c r="AG89" s="43" t="e">
        <f>VLOOKUP(3,$O$32:$V$35,8,FALSE)</f>
        <v>#N/A</v>
      </c>
      <c r="AH89" t="e">
        <f t="shared" si="0"/>
        <v>#N/A</v>
      </c>
      <c r="AI89" t="e">
        <f t="shared" si="1"/>
        <v>#N/A</v>
      </c>
    </row>
    <row r="90" spans="2:64" ht="13.5" customHeight="1" thickBot="1" x14ac:dyDescent="0.3">
      <c r="G90" s="10" t="s">
        <v>25</v>
      </c>
      <c r="H90" s="13"/>
      <c r="J90" s="14"/>
      <c r="K90" s="225"/>
      <c r="L90" s="225"/>
      <c r="M90" s="225"/>
      <c r="O90" s="36"/>
      <c r="Y90">
        <v>90</v>
      </c>
      <c r="Z90" s="49" t="s">
        <v>44</v>
      </c>
      <c r="AA90" s="224" t="e">
        <f>VLOOKUP(3,$O$38:$P$41,2,FALSE)</f>
        <v>#N/A</v>
      </c>
      <c r="AB90" s="224"/>
      <c r="AC90" s="224"/>
      <c r="AD90" s="224"/>
      <c r="AE90" s="43" t="e">
        <f>VLOOKUP(3,$O$38:$Q$41,3,FALSE)</f>
        <v>#N/A</v>
      </c>
      <c r="AF90" s="43" t="e">
        <f>VLOOKUP(3,$O$38:$T$41,6,FALSE)</f>
        <v>#N/A</v>
      </c>
      <c r="AG90" s="43" t="e">
        <f>VLOOKUP(3,$O$38:$V$41,8,FALSE)</f>
        <v>#N/A</v>
      </c>
      <c r="AH90" t="e">
        <f t="shared" si="0"/>
        <v>#N/A</v>
      </c>
      <c r="AI90" t="e">
        <f t="shared" si="1"/>
        <v>#N/A</v>
      </c>
    </row>
    <row r="91" spans="2:64" ht="13.5" customHeight="1" thickBot="1" x14ac:dyDescent="0.3">
      <c r="G91" s="12" t="s">
        <v>23</v>
      </c>
      <c r="H91" s="13">
        <v>6</v>
      </c>
      <c r="J91" s="14"/>
      <c r="K91" s="221" t="str">
        <f>IF(M23="","",VLOOKUP(1,$O$20:$P$23,2,FALSE))</f>
        <v/>
      </c>
      <c r="L91" s="222"/>
      <c r="M91" s="223"/>
      <c r="O91" s="36" t="s">
        <v>95</v>
      </c>
      <c r="Y91">
        <v>91</v>
      </c>
      <c r="Z91" s="49" t="s">
        <v>45</v>
      </c>
      <c r="AA91" s="224" t="e">
        <f>VLOOKUP(3,$O$44:$P$47,2,FALSE)</f>
        <v>#N/A</v>
      </c>
      <c r="AB91" s="224"/>
      <c r="AC91" s="224"/>
      <c r="AD91" s="224"/>
      <c r="AE91" s="43" t="e">
        <f>VLOOKUP(3,$O$44:$Q$47,3,FALSE)</f>
        <v>#N/A</v>
      </c>
      <c r="AF91" s="43" t="e">
        <f>VLOOKUP(3,$O$44:$T$47,6,FALSE)</f>
        <v>#N/A</v>
      </c>
      <c r="AG91" s="43" t="e">
        <f>VLOOKUP(3,$O$44:$V$47,8,FALSE)</f>
        <v>#N/A</v>
      </c>
      <c r="AH91" t="e">
        <f t="shared" si="0"/>
        <v>#N/A</v>
      </c>
      <c r="AI91" t="e">
        <f t="shared" si="1"/>
        <v>#N/A</v>
      </c>
    </row>
    <row r="92" spans="2:64" ht="13.5" customHeight="1" thickBot="1" x14ac:dyDescent="0.3">
      <c r="G92" s="15" t="s">
        <v>24</v>
      </c>
      <c r="H92" s="13">
        <v>7</v>
      </c>
      <c r="J92" s="14"/>
      <c r="K92" s="221" t="str">
        <f>IF(M23="","",VLOOKUP(2,$O$20:$P$23,2,FALSE))</f>
        <v/>
      </c>
      <c r="L92" s="222"/>
      <c r="M92" s="223"/>
      <c r="O92" s="36" t="s">
        <v>95</v>
      </c>
      <c r="Y92">
        <v>92</v>
      </c>
      <c r="Z92" s="49" t="s">
        <v>204</v>
      </c>
      <c r="AA92" s="224" t="e">
        <f>VLOOKUP(3,$O$50:$P$53,2,FALSE)</f>
        <v>#N/A</v>
      </c>
      <c r="AB92" s="224"/>
      <c r="AC92" s="224"/>
      <c r="AD92" s="224"/>
      <c r="AE92" s="43" t="e">
        <f>VLOOKUP(3,$O$50:$Q$53,3,FALSE)</f>
        <v>#N/A</v>
      </c>
      <c r="AF92" s="43" t="e">
        <f>VLOOKUP(3,$O$50:$T$53,6,FALSE)</f>
        <v>#N/A</v>
      </c>
      <c r="AG92" s="43" t="e">
        <f>VLOOKUP(3,$O$50:$V$53,8,FALSE)</f>
        <v>#N/A</v>
      </c>
      <c r="AH92" t="e">
        <f t="shared" si="0"/>
        <v>#N/A</v>
      </c>
      <c r="AI92" t="e">
        <f t="shared" si="1"/>
        <v>#N/A</v>
      </c>
      <c r="BL92" s="38"/>
    </row>
    <row r="93" spans="2:64" ht="13.5" customHeight="1" thickBot="1" x14ac:dyDescent="0.3">
      <c r="G93" s="12" t="s">
        <v>93</v>
      </c>
      <c r="H93" s="13"/>
      <c r="J93" s="14"/>
      <c r="K93" s="221" t="str">
        <f>IF(M23="","",VLOOKUP(3,$O$20:$P$23,2,FALSE))</f>
        <v/>
      </c>
      <c r="L93" s="222"/>
      <c r="M93" s="223"/>
      <c r="O93" s="36" t="s">
        <v>95</v>
      </c>
      <c r="Y93">
        <v>93</v>
      </c>
      <c r="Z93" s="49" t="s">
        <v>205</v>
      </c>
      <c r="AA93" s="224" t="e">
        <f>VLOOKUP(3,$O$56:$P$59,2,FALSE)</f>
        <v>#N/A</v>
      </c>
      <c r="AB93" s="224"/>
      <c r="AC93" s="224"/>
      <c r="AD93" s="224"/>
      <c r="AE93" s="43" t="e">
        <f>VLOOKUP(3,$O$56:$Q$59,3,FALSE)</f>
        <v>#N/A</v>
      </c>
      <c r="AF93" s="43" t="e">
        <f>VLOOKUP(3,$O$56:$T$59,6,FALSE)</f>
        <v>#N/A</v>
      </c>
      <c r="AG93" s="43" t="e">
        <f>VLOOKUP(3,$O$56:$V$59,8,FALSE)</f>
        <v>#N/A</v>
      </c>
      <c r="AH93" t="e">
        <f t="shared" si="0"/>
        <v>#N/A</v>
      </c>
      <c r="AI93" t="e">
        <f t="shared" si="1"/>
        <v>#N/A</v>
      </c>
    </row>
    <row r="94" spans="2:64" ht="13.5" customHeight="1" thickBot="1" x14ac:dyDescent="0.3">
      <c r="G94" s="12" t="s">
        <v>94</v>
      </c>
      <c r="H94" s="13"/>
      <c r="J94" s="14"/>
      <c r="K94" s="217" t="str">
        <f>IF(M23="","",VLOOKUP(4,$O$20:$P$23,2,FALSE))</f>
        <v/>
      </c>
      <c r="L94" s="218"/>
      <c r="M94" s="219"/>
      <c r="O94" s="36" t="s">
        <v>95</v>
      </c>
      <c r="Y94">
        <v>94</v>
      </c>
      <c r="Z94" s="139" t="s">
        <v>206</v>
      </c>
      <c r="AA94" s="224" t="e">
        <f>VLOOKUP(3,$O$62:$P$65,2,FALSE)</f>
        <v>#N/A</v>
      </c>
      <c r="AB94" s="224"/>
      <c r="AC94" s="224"/>
      <c r="AD94" s="224"/>
      <c r="AE94" s="43" t="e">
        <f>VLOOKUP(3,$O$62:$Q$65,3,FALSE)</f>
        <v>#N/A</v>
      </c>
      <c r="AF94" s="43" t="e">
        <f>VLOOKUP(3,$O$62:$T$65,6,FALSE)</f>
        <v>#N/A</v>
      </c>
      <c r="AG94" s="43" t="e">
        <f>VLOOKUP(3,$O$62:$V$65,8,FALSE)</f>
        <v>#N/A</v>
      </c>
      <c r="AH94" t="e">
        <f t="shared" si="0"/>
        <v>#N/A</v>
      </c>
      <c r="AI94" t="e">
        <f t="shared" si="1"/>
        <v>#N/A</v>
      </c>
    </row>
    <row r="95" spans="2:64" ht="13.5" customHeight="1" thickBot="1" x14ac:dyDescent="0.3">
      <c r="G95" s="10" t="s">
        <v>26</v>
      </c>
      <c r="H95" s="13"/>
      <c r="J95" s="14"/>
      <c r="K95" s="225"/>
      <c r="L95" s="225"/>
      <c r="M95" s="225"/>
      <c r="O95" s="36"/>
      <c r="Y95">
        <v>95</v>
      </c>
      <c r="Z95" s="139" t="s">
        <v>207</v>
      </c>
      <c r="AA95" s="224" t="e">
        <f>VLOOKUP(3,$O$68:$P$71,2,FALSE)</f>
        <v>#N/A</v>
      </c>
      <c r="AB95" s="224"/>
      <c r="AC95" s="224"/>
      <c r="AD95" s="224"/>
      <c r="AE95" s="43" t="e">
        <f>VLOOKUP(3,$O$68:$Q$71,3,FALSE)</f>
        <v>#N/A</v>
      </c>
      <c r="AF95" s="43" t="e">
        <f>VLOOKUP(3,$O$68:$T$71,6,FALSE)</f>
        <v>#N/A</v>
      </c>
      <c r="AG95" s="43" t="e">
        <f>VLOOKUP(3,$O$68:$V$71,8,FALSE)</f>
        <v>#N/A</v>
      </c>
      <c r="AH95" t="e">
        <f t="shared" si="0"/>
        <v>#N/A</v>
      </c>
      <c r="AI95" t="e">
        <f t="shared" si="1"/>
        <v>#N/A</v>
      </c>
    </row>
    <row r="96" spans="2:64" ht="13.5" customHeight="1" thickBot="1" x14ac:dyDescent="0.3">
      <c r="G96" s="12" t="s">
        <v>23</v>
      </c>
      <c r="H96" s="13">
        <v>9</v>
      </c>
      <c r="J96" s="14"/>
      <c r="K96" s="221" t="str">
        <f>IF(M29="","",VLOOKUP(1,$O$26:$P$29,2,FALSE))</f>
        <v/>
      </c>
      <c r="L96" s="222"/>
      <c r="M96" s="223"/>
      <c r="O96" s="36" t="s">
        <v>95</v>
      </c>
      <c r="Y96">
        <v>96</v>
      </c>
      <c r="Z96" s="139" t="s">
        <v>208</v>
      </c>
      <c r="AA96" s="224" t="e">
        <f>VLOOKUP(3,$O$74:$P$77,2,FALSE)</f>
        <v>#N/A</v>
      </c>
      <c r="AB96" s="224"/>
      <c r="AC96" s="224"/>
      <c r="AD96" s="224"/>
      <c r="AE96" s="43" t="e">
        <f>VLOOKUP(3,$O$74:$Q$77,3,FALSE)</f>
        <v>#N/A</v>
      </c>
      <c r="AF96" s="43" t="e">
        <f>VLOOKUP(3,$O$74:$T$77,6,FALSE)</f>
        <v>#N/A</v>
      </c>
      <c r="AG96" s="43" t="e">
        <f>VLOOKUP(3,$O$74:$V$77,8,FALSE)</f>
        <v>#N/A</v>
      </c>
      <c r="AH96" t="e">
        <f t="shared" si="0"/>
        <v>#N/A</v>
      </c>
      <c r="AI96" t="e">
        <f t="shared" si="1"/>
        <v>#N/A</v>
      </c>
    </row>
    <row r="97" spans="7:72" ht="13.5" customHeight="1" thickBot="1" x14ac:dyDescent="0.3">
      <c r="G97" s="15" t="s">
        <v>24</v>
      </c>
      <c r="H97" s="13"/>
      <c r="J97" s="14"/>
      <c r="K97" s="221" t="str">
        <f>IF(M29="","",VLOOKUP(2,$O$26:$P$29,2,FALSE))</f>
        <v/>
      </c>
      <c r="L97" s="222"/>
      <c r="M97" s="223"/>
      <c r="O97" s="36" t="s">
        <v>95</v>
      </c>
      <c r="Y97">
        <v>97</v>
      </c>
      <c r="Z97" s="139" t="s">
        <v>209</v>
      </c>
      <c r="AA97" s="224" t="e">
        <f>VLOOKUP(3,$O$80:$P$83,2,FALSE)</f>
        <v>#N/A</v>
      </c>
      <c r="AB97" s="224"/>
      <c r="AC97" s="224"/>
      <c r="AD97" s="224"/>
      <c r="AE97" s="43" t="e">
        <f>VLOOKUP(3,$O$80:$Q$83,3,FALSE)</f>
        <v>#N/A</v>
      </c>
      <c r="AF97" s="43" t="e">
        <f>VLOOKUP(3,$O$80:$T$83,6,FALSE)</f>
        <v>#N/A</v>
      </c>
      <c r="AG97" s="43" t="e">
        <f>VLOOKUP(3,$O$80:$V$83,8,FALSE)</f>
        <v>#N/A</v>
      </c>
      <c r="AH97" t="e">
        <f t="shared" si="0"/>
        <v>#N/A</v>
      </c>
      <c r="AI97" t="e">
        <f t="shared" si="1"/>
        <v>#N/A</v>
      </c>
    </row>
    <row r="98" spans="7:72" ht="13.5" customHeight="1" thickBot="1" x14ac:dyDescent="0.3">
      <c r="G98" s="12" t="s">
        <v>93</v>
      </c>
      <c r="H98" s="13"/>
      <c r="J98" s="14"/>
      <c r="K98" s="221" t="str">
        <f>IF(M29="","",VLOOKUP(3,$O$26:$P$29,2,FALSE))</f>
        <v/>
      </c>
      <c r="L98" s="222"/>
      <c r="M98" s="223"/>
      <c r="O98" s="36" t="s">
        <v>95</v>
      </c>
      <c r="Z98" s="49"/>
      <c r="AH98"/>
      <c r="AI98" t="e">
        <f>1*AI86+2*AI87+4*AI88+8*AI89+16*AI90+32*AI91+64*AI92+128*AI93+256*AI94+512*AI95+1024*AI96+2048*AI97</f>
        <v>#N/A</v>
      </c>
    </row>
    <row r="99" spans="7:72" ht="13.5" customHeight="1" thickBot="1" x14ac:dyDescent="0.3">
      <c r="G99" s="12" t="s">
        <v>94</v>
      </c>
      <c r="H99" s="13"/>
      <c r="J99" s="14"/>
      <c r="K99" s="217" t="str">
        <f>IF(M29="","",VLOOKUP(4,$O$26:$P$29,2,FALSE))</f>
        <v/>
      </c>
      <c r="L99" s="218"/>
      <c r="M99" s="219"/>
      <c r="O99" s="36" t="s">
        <v>95</v>
      </c>
      <c r="Z99" s="49"/>
      <c r="AH99"/>
      <c r="AI99"/>
    </row>
    <row r="100" spans="7:72" ht="13.5" customHeight="1" thickBot="1" x14ac:dyDescent="0.3">
      <c r="G100" s="10" t="s">
        <v>27</v>
      </c>
      <c r="H100" s="13"/>
      <c r="J100" s="14"/>
      <c r="K100" s="225"/>
      <c r="L100" s="225"/>
      <c r="M100" s="225"/>
      <c r="O100" s="36"/>
      <c r="Y100" s="49"/>
      <c r="Z100" s="224"/>
      <c r="AA100" s="224"/>
      <c r="AB100" s="224"/>
      <c r="AC100" s="224"/>
      <c r="AF100"/>
      <c r="AG100"/>
      <c r="AH100"/>
    </row>
    <row r="101" spans="7:72" ht="13.5" customHeight="1" thickBot="1" x14ac:dyDescent="0.3">
      <c r="G101" s="12" t="s">
        <v>23</v>
      </c>
      <c r="H101" s="13"/>
      <c r="J101" s="14"/>
      <c r="K101" s="221" t="str">
        <f>IF(M35="","",VLOOKUP(1,$O$32:$P$35,2,FALSE))</f>
        <v/>
      </c>
      <c r="L101" s="222"/>
      <c r="M101" s="223"/>
      <c r="O101" s="36" t="s">
        <v>95</v>
      </c>
      <c r="Y101" s="49"/>
      <c r="AA101" s="177"/>
      <c r="AB101" s="177"/>
      <c r="AC101" s="177"/>
      <c r="AD101" s="177"/>
      <c r="AE101" s="177"/>
      <c r="AF101" s="178"/>
      <c r="AG101" s="178"/>
      <c r="AH101" s="178"/>
      <c r="AI101" s="177"/>
      <c r="AJ101" s="177"/>
      <c r="AK101" s="177"/>
      <c r="AL101" s="177"/>
      <c r="AM101" s="177"/>
      <c r="AN101" s="177"/>
      <c r="AO101" s="177"/>
      <c r="AP101" s="177"/>
      <c r="AQ101" s="177"/>
      <c r="AR101" s="177"/>
      <c r="AS101" s="177"/>
      <c r="AT101" s="177"/>
      <c r="AU101" s="177"/>
      <c r="AV101" s="178"/>
      <c r="AW101" s="178"/>
      <c r="AX101" s="178"/>
      <c r="AY101" s="178"/>
      <c r="AZ101" s="178"/>
      <c r="BA101" s="178"/>
      <c r="BB101" s="178"/>
      <c r="BC101" s="178"/>
      <c r="BD101" s="178"/>
      <c r="BE101" s="178"/>
      <c r="BF101" s="178"/>
      <c r="BG101" s="178"/>
      <c r="BH101" s="178"/>
      <c r="BI101" s="178"/>
      <c r="BJ101" s="178"/>
      <c r="BK101" s="178"/>
      <c r="BL101" s="178"/>
      <c r="BM101" s="178"/>
      <c r="BN101" s="178"/>
      <c r="BO101" s="178"/>
      <c r="BP101" s="178"/>
      <c r="BQ101" s="178"/>
      <c r="BR101" s="178"/>
      <c r="BS101" s="178"/>
    </row>
    <row r="102" spans="7:72" ht="13.5" customHeight="1" thickBot="1" x14ac:dyDescent="0.3">
      <c r="G102" s="15" t="s">
        <v>24</v>
      </c>
      <c r="H102" s="13"/>
      <c r="J102" s="14"/>
      <c r="K102" s="221" t="str">
        <f>IF(M35="","",VLOOKUP(2,$O$32:$P$35,2,FALSE))</f>
        <v/>
      </c>
      <c r="L102" s="222"/>
      <c r="M102" s="223"/>
      <c r="O102" s="36" t="s">
        <v>95</v>
      </c>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c r="BC102" s="36"/>
      <c r="BD102" s="36"/>
      <c r="BE102" s="36"/>
      <c r="BF102" s="36"/>
      <c r="BG102" s="36"/>
      <c r="BH102" s="36"/>
      <c r="BI102" s="36"/>
      <c r="BJ102" s="36"/>
      <c r="BK102" s="36"/>
      <c r="BL102" s="36"/>
      <c r="BM102" s="36"/>
      <c r="BN102" s="36"/>
      <c r="BO102" s="36"/>
      <c r="BP102" s="36"/>
      <c r="BQ102" s="36"/>
      <c r="BR102" s="36"/>
      <c r="BS102" s="36"/>
      <c r="BT102" s="36"/>
    </row>
    <row r="103" spans="7:72" ht="13.5" customHeight="1" thickBot="1" x14ac:dyDescent="0.3">
      <c r="G103" s="12" t="s">
        <v>93</v>
      </c>
      <c r="H103" s="13"/>
      <c r="J103" s="14"/>
      <c r="K103" s="221" t="str">
        <f>IF(M35="","",VLOOKUP(3,$O$32:$P$35,2,FALSE))</f>
        <v/>
      </c>
      <c r="L103" s="222"/>
      <c r="M103" s="223"/>
      <c r="O103" s="36" t="s">
        <v>95</v>
      </c>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c r="BC103" s="36"/>
      <c r="BD103" s="36"/>
      <c r="BE103" s="36"/>
      <c r="BF103" s="36"/>
      <c r="BG103" s="36"/>
      <c r="BH103" s="36"/>
      <c r="BI103" s="36"/>
      <c r="BJ103" s="36"/>
      <c r="BK103" s="36"/>
      <c r="BL103" s="36"/>
      <c r="BM103" s="36"/>
      <c r="BN103" s="36"/>
      <c r="BO103" s="36"/>
      <c r="BP103" s="36"/>
      <c r="BQ103" s="36"/>
      <c r="BR103" s="36"/>
      <c r="BS103" s="36"/>
      <c r="BT103" s="36"/>
    </row>
    <row r="104" spans="7:72" ht="13.5" customHeight="1" thickBot="1" x14ac:dyDescent="0.3">
      <c r="G104" s="12" t="s">
        <v>94</v>
      </c>
      <c r="H104" s="13"/>
      <c r="J104" s="14"/>
      <c r="K104" s="217" t="str">
        <f>IF(M35="","",VLOOKUP(4,$O$32:$P$35,2,FALSE))</f>
        <v/>
      </c>
      <c r="L104" s="218"/>
      <c r="M104" s="219"/>
      <c r="O104" s="36" t="s">
        <v>95</v>
      </c>
      <c r="AA104" s="36"/>
      <c r="AB104" s="36"/>
      <c r="AC104" s="36"/>
      <c r="AD104" s="36"/>
      <c r="AE104" s="36"/>
      <c r="AF104" s="36"/>
      <c r="AG104" s="36"/>
      <c r="AH104" s="36"/>
      <c r="AI104" s="36"/>
      <c r="AJ104" s="36"/>
      <c r="AK104" s="36"/>
      <c r="AL104" s="36"/>
      <c r="AM104" s="36"/>
      <c r="AN104" s="36"/>
      <c r="AO104" s="36"/>
      <c r="AP104" s="36"/>
      <c r="AQ104" s="36"/>
      <c r="AR104" s="36"/>
      <c r="AS104" s="36"/>
      <c r="AT104" s="36"/>
      <c r="AU104" s="36"/>
      <c r="AV104" s="36"/>
      <c r="AW104" s="36"/>
      <c r="AX104" s="36"/>
      <c r="AY104" s="36"/>
      <c r="AZ104" s="36"/>
      <c r="BA104" s="36"/>
      <c r="BB104" s="36"/>
      <c r="BC104" s="36"/>
      <c r="BD104" s="36"/>
      <c r="BE104" s="36"/>
      <c r="BF104" s="36"/>
      <c r="BG104" s="36"/>
      <c r="BH104" s="36"/>
      <c r="BI104" s="36"/>
      <c r="BJ104" s="36"/>
      <c r="BK104" s="36"/>
      <c r="BL104" s="36"/>
      <c r="BM104" s="36"/>
      <c r="BN104" s="36"/>
      <c r="BO104" s="36"/>
      <c r="BP104" s="36"/>
      <c r="BQ104" s="36"/>
      <c r="BR104" s="36"/>
      <c r="BS104" s="36"/>
      <c r="BT104" s="36"/>
    </row>
    <row r="105" spans="7:72" ht="13.5" customHeight="1" thickBot="1" x14ac:dyDescent="0.3">
      <c r="G105" s="10" t="s">
        <v>46</v>
      </c>
      <c r="H105" s="5"/>
      <c r="J105" s="5"/>
      <c r="K105" s="225"/>
      <c r="L105" s="225"/>
      <c r="M105" s="225"/>
      <c r="O105" s="38"/>
      <c r="AA105" s="36"/>
      <c r="AB105" s="36"/>
      <c r="AC105" s="36"/>
      <c r="AD105" s="36"/>
      <c r="AE105" s="36"/>
      <c r="AF105" s="36"/>
      <c r="AG105" s="36"/>
      <c r="AH105" s="36"/>
      <c r="AI105" s="36"/>
      <c r="AJ105" s="36"/>
      <c r="AK105" s="36"/>
      <c r="AL105" s="36"/>
      <c r="AM105" s="36"/>
      <c r="AN105" s="36"/>
      <c r="AO105" s="36"/>
      <c r="AP105" s="36"/>
      <c r="AQ105" s="36"/>
      <c r="AR105" s="36"/>
      <c r="AS105" s="36"/>
      <c r="AT105" s="36"/>
      <c r="AU105" s="36"/>
      <c r="AV105" s="36"/>
      <c r="AW105" s="36"/>
      <c r="AX105" s="36"/>
      <c r="AY105" s="36"/>
      <c r="AZ105" s="36"/>
      <c r="BA105" s="36"/>
      <c r="BB105" s="36"/>
      <c r="BC105" s="36"/>
      <c r="BD105" s="36"/>
      <c r="BE105" s="36"/>
      <c r="BF105" s="36"/>
      <c r="BG105" s="36"/>
      <c r="BH105" s="36"/>
      <c r="BI105" s="36"/>
      <c r="BJ105" s="36"/>
      <c r="BK105" s="36"/>
      <c r="BL105" s="36"/>
      <c r="BM105" s="36"/>
      <c r="BN105" s="36"/>
      <c r="BO105" s="36"/>
      <c r="BP105" s="36"/>
      <c r="BQ105" s="36"/>
      <c r="BR105" s="36"/>
      <c r="BS105" s="36"/>
      <c r="BT105" s="36"/>
    </row>
    <row r="106" spans="7:72" ht="13.5" customHeight="1" thickBot="1" x14ac:dyDescent="0.3">
      <c r="G106" s="12" t="s">
        <v>23</v>
      </c>
      <c r="H106" s="13">
        <v>3</v>
      </c>
      <c r="J106" s="14"/>
      <c r="K106" s="221" t="str">
        <f>IF(M41="","",VLOOKUP(1,$O$38:$P$41,2,FALSE))</f>
        <v/>
      </c>
      <c r="L106" s="222"/>
      <c r="M106" s="223"/>
      <c r="O106" s="36" t="s">
        <v>95</v>
      </c>
      <c r="Z106" s="36" t="s">
        <v>168</v>
      </c>
      <c r="AC106" s="36" t="s">
        <v>45</v>
      </c>
      <c r="AE106" s="36" t="s">
        <v>36</v>
      </c>
      <c r="AG106" s="179" t="str">
        <f>IF(M83="","",IF(AI91=1,AA91,AA89))</f>
        <v/>
      </c>
    </row>
    <row r="107" spans="7:72" ht="13.5" customHeight="1" thickBot="1" x14ac:dyDescent="0.3">
      <c r="G107" s="15" t="s">
        <v>24</v>
      </c>
      <c r="H107" s="13">
        <v>4</v>
      </c>
      <c r="J107" s="14"/>
      <c r="K107" s="221" t="str">
        <f>IF(M41="","",VLOOKUP(2,$O$38:$P$41,2,FALSE))</f>
        <v/>
      </c>
      <c r="L107" s="222"/>
      <c r="M107" s="223"/>
      <c r="O107" s="36" t="s">
        <v>95</v>
      </c>
      <c r="Z107" s="36" t="s">
        <v>171</v>
      </c>
      <c r="AC107" s="36" t="s">
        <v>205</v>
      </c>
      <c r="AE107" s="36" t="s">
        <v>36</v>
      </c>
      <c r="AG107" s="179" t="str">
        <f>IF(M83="","",IF(AI93=1,AA93,IF(AI91=1,AA89,AA93)))</f>
        <v/>
      </c>
    </row>
    <row r="108" spans="7:72" ht="13.5" customHeight="1" thickBot="1" x14ac:dyDescent="0.3">
      <c r="G108" s="12" t="s">
        <v>93</v>
      </c>
      <c r="H108" s="13"/>
      <c r="J108" s="14"/>
      <c r="K108" s="221" t="str">
        <f>IF(M41="","",VLOOKUP(3,$O$38:$P$41,2,FALSE))</f>
        <v/>
      </c>
      <c r="L108" s="222"/>
      <c r="M108" s="223"/>
      <c r="O108" s="36" t="s">
        <v>95</v>
      </c>
      <c r="Z108" s="36" t="s">
        <v>172</v>
      </c>
      <c r="AC108" s="36" t="s">
        <v>35</v>
      </c>
      <c r="AE108" s="36" t="s">
        <v>206</v>
      </c>
      <c r="AG108" s="179" t="str">
        <f>IF(M83="","",IF(AI88=1,AA88,AA94))</f>
        <v/>
      </c>
    </row>
    <row r="109" spans="7:72" ht="13.5" customHeight="1" thickBot="1" x14ac:dyDescent="0.3">
      <c r="G109" s="12" t="s">
        <v>94</v>
      </c>
      <c r="H109" s="13"/>
      <c r="J109" s="14"/>
      <c r="K109" s="217" t="str">
        <f>IF(M41="","",VLOOKUP(4,$O$38:$P$41,2,FALSE))</f>
        <v/>
      </c>
      <c r="L109" s="218"/>
      <c r="M109" s="219"/>
      <c r="O109" s="36" t="s">
        <v>95</v>
      </c>
      <c r="Z109" s="36" t="s">
        <v>174</v>
      </c>
      <c r="AC109" s="36" t="s">
        <v>208</v>
      </c>
      <c r="AE109" s="36" t="s">
        <v>44</v>
      </c>
      <c r="AG109" s="179" t="str">
        <f>IF(M83="","",IF(AI96=1,AA96,AA90))</f>
        <v/>
      </c>
    </row>
    <row r="110" spans="7:72" ht="13.5" customHeight="1" thickBot="1" x14ac:dyDescent="0.3">
      <c r="G110" s="10" t="s">
        <v>47</v>
      </c>
      <c r="H110" s="13"/>
      <c r="J110" s="14"/>
      <c r="K110" s="225"/>
      <c r="L110" s="225"/>
      <c r="M110" s="225"/>
      <c r="O110" s="36"/>
      <c r="Z110" s="36" t="s">
        <v>176</v>
      </c>
      <c r="AC110" s="36" t="s">
        <v>33</v>
      </c>
      <c r="AE110" s="36" t="s">
        <v>206</v>
      </c>
      <c r="AG110" s="179" t="str">
        <f>IF(M83="","",IF(AI86=1,AA86,IF(AI88=1,AA94,AA86)))</f>
        <v/>
      </c>
    </row>
    <row r="111" spans="7:72" ht="13.5" customHeight="1" thickBot="1" x14ac:dyDescent="0.3">
      <c r="G111" s="12" t="s">
        <v>23</v>
      </c>
      <c r="H111" s="13">
        <v>6</v>
      </c>
      <c r="J111" s="14"/>
      <c r="K111" s="221" t="str">
        <f>IF(M47="","",VLOOKUP(1,$O$44:$P$47,2,FALSE))</f>
        <v/>
      </c>
      <c r="L111" s="222"/>
      <c r="M111" s="223"/>
      <c r="N111" s="36"/>
      <c r="O111" s="36" t="s">
        <v>95</v>
      </c>
      <c r="P111" s="36"/>
      <c r="Z111" s="36" t="s">
        <v>177</v>
      </c>
      <c r="AC111" s="36" t="s">
        <v>34</v>
      </c>
      <c r="AE111" s="36" t="s">
        <v>207</v>
      </c>
      <c r="AG111" s="179" t="str">
        <f>IF(M83="","",IF(AI87=1,AA87,AA95))</f>
        <v/>
      </c>
    </row>
    <row r="112" spans="7:72" ht="13.5" customHeight="1" thickBot="1" x14ac:dyDescent="0.3">
      <c r="G112" s="15" t="s">
        <v>24</v>
      </c>
      <c r="H112" s="13">
        <v>7</v>
      </c>
      <c r="J112" s="14"/>
      <c r="K112" s="221" t="str">
        <f>IF(M47="","",VLOOKUP(2,$O$44:$P$47,2,FALSE))</f>
        <v/>
      </c>
      <c r="L112" s="222"/>
      <c r="M112" s="223"/>
      <c r="O112" s="36" t="s">
        <v>95</v>
      </c>
      <c r="Z112" s="36" t="s">
        <v>182</v>
      </c>
      <c r="AC112" s="36" t="s">
        <v>204</v>
      </c>
      <c r="AE112" s="36" t="s">
        <v>207</v>
      </c>
      <c r="AG112" s="179" t="str">
        <f>IF(M83="","",IF(AI92=1,AA92,IF(AI87=1,AA95,AA92)))</f>
        <v/>
      </c>
    </row>
    <row r="113" spans="7:72" ht="13.5" customHeight="1" thickBot="1" x14ac:dyDescent="0.3">
      <c r="G113" s="12" t="s">
        <v>93</v>
      </c>
      <c r="H113" s="13"/>
      <c r="J113" s="14"/>
      <c r="K113" s="221" t="str">
        <f>IF(M47="","",VLOOKUP(3,$O$44:$P$47,2,FALSE))</f>
        <v/>
      </c>
      <c r="L113" s="222"/>
      <c r="M113" s="223"/>
      <c r="O113" s="36" t="s">
        <v>95</v>
      </c>
      <c r="Z113" s="36" t="s">
        <v>187</v>
      </c>
      <c r="AC113" s="36" t="s">
        <v>209</v>
      </c>
      <c r="AE113" s="36" t="s">
        <v>44</v>
      </c>
      <c r="AG113" s="179" t="str">
        <f>IF(M83="","",IF(AI97=1,AA97,IF(AI96=1,AA90,AA97)))</f>
        <v/>
      </c>
    </row>
    <row r="114" spans="7:72" ht="13.5" customHeight="1" thickBot="1" x14ac:dyDescent="0.3">
      <c r="G114" s="12" t="s">
        <v>94</v>
      </c>
      <c r="H114" s="13"/>
      <c r="J114" s="14"/>
      <c r="K114" s="217" t="str">
        <f>IF(M47="","",VLOOKUP(4,$O$44:$P$47,2,FALSE))</f>
        <v/>
      </c>
      <c r="L114" s="218"/>
      <c r="M114" s="219"/>
      <c r="O114" s="36" t="s">
        <v>95</v>
      </c>
      <c r="Z114" s="49"/>
      <c r="AH114"/>
      <c r="AI114"/>
    </row>
    <row r="115" spans="7:72" ht="13.5" customHeight="1" thickBot="1" x14ac:dyDescent="0.3">
      <c r="G115" s="10" t="s">
        <v>106</v>
      </c>
      <c r="H115" s="5"/>
      <c r="I115" s="5"/>
      <c r="J115" s="5"/>
      <c r="K115" s="240"/>
      <c r="L115" s="225"/>
      <c r="M115" s="225"/>
      <c r="O115" s="36"/>
      <c r="AA115" s="177"/>
      <c r="AB115" s="177"/>
      <c r="AC115" s="177"/>
      <c r="AD115" s="177"/>
      <c r="AE115" s="177"/>
      <c r="AF115" s="178"/>
      <c r="AG115" s="178"/>
      <c r="AH115" s="178"/>
      <c r="AI115" s="177"/>
      <c r="AJ115" s="177"/>
      <c r="AK115" s="177"/>
      <c r="AL115" s="177"/>
      <c r="AM115" s="177"/>
      <c r="AN115" s="177"/>
      <c r="AO115" s="177"/>
      <c r="AP115" s="177"/>
      <c r="AQ115" s="177"/>
      <c r="AR115" s="177"/>
      <c r="AS115" s="177"/>
      <c r="AT115" s="177"/>
      <c r="AU115" s="177"/>
      <c r="AV115" s="178"/>
      <c r="AW115" s="178"/>
      <c r="AX115" s="178"/>
      <c r="AY115" s="178"/>
      <c r="AZ115" s="178"/>
      <c r="BA115" s="178"/>
      <c r="BB115" s="178"/>
      <c r="BC115" s="178"/>
      <c r="BD115" s="178"/>
      <c r="BE115" s="178"/>
      <c r="BF115" s="178"/>
      <c r="BG115" s="178"/>
      <c r="BH115" s="178"/>
      <c r="BI115" s="178"/>
      <c r="BJ115" s="178"/>
      <c r="BK115" s="178"/>
      <c r="BL115" s="178"/>
      <c r="BM115" s="178"/>
      <c r="BN115" s="178"/>
      <c r="BO115" s="178"/>
      <c r="BP115" s="178"/>
      <c r="BQ115" s="178"/>
      <c r="BR115" s="178"/>
      <c r="BS115" s="178"/>
    </row>
    <row r="116" spans="7:72" ht="13.5" customHeight="1" thickBot="1" x14ac:dyDescent="0.3">
      <c r="G116" s="12" t="s">
        <v>23</v>
      </c>
      <c r="H116" s="13">
        <v>3</v>
      </c>
      <c r="J116" s="14"/>
      <c r="K116" s="217" t="str">
        <f>IF(M53="","",VLOOKUP(1,$O$50:$P$53,2,FALSE))</f>
        <v/>
      </c>
      <c r="L116" s="218"/>
      <c r="M116" s="219"/>
      <c r="O116" s="36" t="s">
        <v>95</v>
      </c>
      <c r="AA116" s="36"/>
      <c r="AB116" s="36"/>
      <c r="AC116" s="36"/>
      <c r="AD116" s="36"/>
      <c r="AE116" s="36"/>
      <c r="AF116" s="36"/>
      <c r="AG116" s="36"/>
      <c r="AH116" s="36"/>
      <c r="AI116" s="36"/>
      <c r="AJ116" s="36"/>
      <c r="AK116" s="36"/>
      <c r="AL116" s="36"/>
      <c r="AM116" s="36"/>
      <c r="AN116" s="36"/>
      <c r="AO116" s="36"/>
      <c r="AP116" s="36"/>
      <c r="AQ116" s="36"/>
      <c r="AR116" s="36"/>
      <c r="AS116" s="36"/>
      <c r="AT116" s="36"/>
      <c r="AU116" s="36"/>
      <c r="AV116" s="36"/>
      <c r="AW116" s="36"/>
      <c r="AX116" s="36"/>
      <c r="AY116" s="36"/>
      <c r="AZ116" s="36"/>
      <c r="BA116" s="36"/>
      <c r="BB116" s="36"/>
      <c r="BC116" s="36"/>
      <c r="BD116" s="36"/>
      <c r="BE116" s="36"/>
      <c r="BF116" s="36"/>
      <c r="BG116" s="36"/>
      <c r="BH116" s="36"/>
      <c r="BI116" s="36"/>
      <c r="BJ116" s="36"/>
      <c r="BK116" s="36"/>
      <c r="BL116" s="36"/>
      <c r="BM116" s="36"/>
      <c r="BN116" s="36"/>
      <c r="BO116" s="36"/>
      <c r="BP116" s="36"/>
      <c r="BQ116" s="36"/>
      <c r="BR116" s="36"/>
      <c r="BS116" s="36"/>
      <c r="BT116" s="36"/>
    </row>
    <row r="117" spans="7:72" ht="13.5" customHeight="1" thickBot="1" x14ac:dyDescent="0.3">
      <c r="G117" s="15" t="s">
        <v>24</v>
      </c>
      <c r="H117" s="13">
        <v>4</v>
      </c>
      <c r="J117" s="14"/>
      <c r="K117" s="217" t="str">
        <f>IF(M53="","",VLOOKUP(2,$O$50:$P$53,2,FALSE))</f>
        <v/>
      </c>
      <c r="L117" s="218"/>
      <c r="M117" s="219"/>
      <c r="O117" s="36" t="s">
        <v>95</v>
      </c>
      <c r="AA117" s="36"/>
      <c r="AB117" s="36"/>
      <c r="AC117" s="36"/>
      <c r="AD117" s="36"/>
      <c r="AE117" s="36"/>
      <c r="AF117" s="36"/>
      <c r="AG117" s="36"/>
      <c r="AH117" s="36"/>
      <c r="AI117" s="36"/>
      <c r="AJ117" s="36"/>
      <c r="AK117" s="36"/>
      <c r="AL117" s="36"/>
      <c r="AM117" s="36"/>
      <c r="AN117" s="36"/>
      <c r="AO117" s="36"/>
      <c r="AP117" s="36"/>
      <c r="AQ117" s="36"/>
      <c r="AR117" s="36"/>
      <c r="AS117" s="36"/>
      <c r="AT117" s="36"/>
      <c r="AU117" s="36"/>
      <c r="AV117" s="36"/>
      <c r="AW117" s="36"/>
      <c r="AX117" s="36"/>
      <c r="AY117" s="36"/>
      <c r="AZ117" s="36"/>
      <c r="BA117" s="36"/>
      <c r="BB117" s="36"/>
      <c r="BC117" s="36"/>
      <c r="BD117" s="36"/>
      <c r="BE117" s="36"/>
      <c r="BF117" s="36"/>
      <c r="BG117" s="36"/>
      <c r="BH117" s="36"/>
      <c r="BI117" s="36"/>
      <c r="BJ117" s="36"/>
      <c r="BK117" s="36"/>
      <c r="BL117" s="36"/>
      <c r="BM117" s="36"/>
      <c r="BN117" s="36"/>
      <c r="BO117" s="36"/>
      <c r="BP117" s="36"/>
      <c r="BQ117" s="36"/>
      <c r="BR117" s="36"/>
      <c r="BS117" s="36"/>
      <c r="BT117" s="36"/>
    </row>
    <row r="118" spans="7:72" ht="13.5" customHeight="1" thickBot="1" x14ac:dyDescent="0.3">
      <c r="G118" s="12" t="s">
        <v>93</v>
      </c>
      <c r="H118" s="13"/>
      <c r="J118" s="14"/>
      <c r="K118" s="217" t="str">
        <f>IF(M53="","",VLOOKUP(3,$O$50:$P$53,2,FALSE))</f>
        <v/>
      </c>
      <c r="L118" s="218"/>
      <c r="M118" s="219"/>
      <c r="O118" s="36" t="s">
        <v>95</v>
      </c>
      <c r="AA118" s="36"/>
      <c r="AB118" s="36"/>
      <c r="AC118" s="36"/>
      <c r="AD118" s="36"/>
      <c r="AE118" s="36"/>
      <c r="AF118" s="36"/>
      <c r="AG118" s="36"/>
      <c r="AH118" s="36"/>
      <c r="AI118" s="36"/>
      <c r="AJ118" s="36"/>
      <c r="AK118" s="36"/>
      <c r="AL118" s="36"/>
      <c r="AM118" s="36"/>
      <c r="AN118" s="36"/>
      <c r="AO118" s="36"/>
      <c r="AP118" s="36"/>
      <c r="AQ118" s="36"/>
      <c r="AR118" s="36"/>
      <c r="AS118" s="36"/>
      <c r="AT118" s="36"/>
      <c r="AU118" s="36"/>
      <c r="AV118" s="36"/>
      <c r="AW118" s="36"/>
      <c r="AX118" s="36"/>
      <c r="AY118" s="36"/>
      <c r="AZ118" s="36"/>
      <c r="BA118" s="36"/>
      <c r="BB118" s="36"/>
      <c r="BC118" s="36"/>
      <c r="BD118" s="36"/>
      <c r="BE118" s="36"/>
      <c r="BF118" s="36"/>
      <c r="BG118" s="36"/>
      <c r="BH118" s="36"/>
      <c r="BI118" s="36"/>
      <c r="BJ118" s="36"/>
      <c r="BK118" s="36"/>
      <c r="BL118" s="36"/>
      <c r="BM118" s="36"/>
      <c r="BN118" s="36"/>
      <c r="BO118" s="36"/>
      <c r="BP118" s="36"/>
      <c r="BQ118" s="36"/>
      <c r="BR118" s="36"/>
      <c r="BS118" s="36"/>
      <c r="BT118" s="36"/>
    </row>
    <row r="119" spans="7:72" ht="13.5" customHeight="1" thickBot="1" x14ac:dyDescent="0.3">
      <c r="G119" s="12" t="s">
        <v>94</v>
      </c>
      <c r="H119" s="13"/>
      <c r="J119" s="14"/>
      <c r="K119" s="217" t="str">
        <f>IF(M53="","",VLOOKUP(4,$O$50:$P$53,2,FALSE))</f>
        <v/>
      </c>
      <c r="L119" s="218"/>
      <c r="M119" s="219"/>
      <c r="O119" s="36" t="s">
        <v>95</v>
      </c>
      <c r="AA119" s="36"/>
      <c r="AB119" s="36"/>
      <c r="AC119" s="36"/>
      <c r="AD119" s="36"/>
      <c r="AE119" s="36"/>
      <c r="AF119" s="36"/>
      <c r="AG119" s="36"/>
      <c r="AH119" s="36"/>
      <c r="AI119" s="36"/>
      <c r="AJ119" s="36"/>
      <c r="AK119" s="36"/>
      <c r="AL119" s="36"/>
      <c r="AM119" s="36"/>
      <c r="AN119" s="36"/>
      <c r="AO119" s="36"/>
      <c r="AP119" s="36"/>
      <c r="AQ119" s="36"/>
      <c r="AR119" s="36"/>
      <c r="AS119" s="36"/>
      <c r="AT119" s="36"/>
      <c r="AU119" s="36"/>
      <c r="AV119" s="36"/>
      <c r="AW119" s="36"/>
      <c r="AX119" s="36"/>
      <c r="AY119" s="36"/>
      <c r="AZ119" s="36"/>
      <c r="BA119" s="36"/>
      <c r="BB119" s="36"/>
      <c r="BC119" s="36"/>
      <c r="BD119" s="36"/>
      <c r="BE119" s="36"/>
      <c r="BF119" s="36"/>
      <c r="BG119" s="36"/>
      <c r="BH119" s="36"/>
      <c r="BI119" s="36"/>
      <c r="BJ119" s="36"/>
      <c r="BK119" s="36"/>
      <c r="BL119" s="36"/>
      <c r="BM119" s="36"/>
      <c r="BN119" s="36"/>
      <c r="BO119" s="36"/>
      <c r="BP119" s="36"/>
      <c r="BQ119" s="36"/>
      <c r="BR119" s="36"/>
      <c r="BS119" s="36"/>
      <c r="BT119" s="36"/>
    </row>
    <row r="120" spans="7:72" ht="13.5" customHeight="1" thickBot="1" x14ac:dyDescent="0.3">
      <c r="G120" s="10" t="s">
        <v>107</v>
      </c>
      <c r="H120" s="13"/>
      <c r="J120" s="14"/>
      <c r="K120" s="220"/>
      <c r="L120" s="220"/>
      <c r="M120" s="220"/>
      <c r="O120" s="36"/>
      <c r="Z120" s="36"/>
    </row>
    <row r="121" spans="7:72" ht="13.5" customHeight="1" thickBot="1" x14ac:dyDescent="0.3">
      <c r="G121" s="12" t="s">
        <v>23</v>
      </c>
      <c r="H121" s="13">
        <v>6</v>
      </c>
      <c r="J121" s="14"/>
      <c r="K121" s="217" t="str">
        <f>IF(M59="","",VLOOKUP(1,$O$56:$P$59,2,FALSE))</f>
        <v/>
      </c>
      <c r="L121" s="218"/>
      <c r="M121" s="219"/>
      <c r="O121" s="36" t="s">
        <v>95</v>
      </c>
      <c r="Z121" s="36"/>
    </row>
    <row r="122" spans="7:72" ht="13.5" customHeight="1" thickBot="1" x14ac:dyDescent="0.3">
      <c r="G122" s="15" t="s">
        <v>24</v>
      </c>
      <c r="H122" s="13">
        <v>7</v>
      </c>
      <c r="J122" s="14"/>
      <c r="K122" s="217" t="str">
        <f>IF(M59="","",VLOOKUP(2,$O$56:$P$59,2,FALSE))</f>
        <v/>
      </c>
      <c r="L122" s="218"/>
      <c r="M122" s="219"/>
      <c r="O122" s="36" t="s">
        <v>95</v>
      </c>
      <c r="Z122" s="36"/>
    </row>
    <row r="123" spans="7:72" ht="13.5" customHeight="1" thickBot="1" x14ac:dyDescent="0.3">
      <c r="G123" s="12" t="s">
        <v>93</v>
      </c>
      <c r="H123" s="13"/>
      <c r="J123" s="14"/>
      <c r="K123" s="217" t="str">
        <f>IF(M59="","",VLOOKUP(3,$O$56:$P$59,2,FALSE))</f>
        <v/>
      </c>
      <c r="L123" s="218"/>
      <c r="M123" s="219"/>
      <c r="O123" s="36" t="s">
        <v>95</v>
      </c>
      <c r="Z123" s="36"/>
    </row>
    <row r="124" spans="7:72" ht="13.5" customHeight="1" thickBot="1" x14ac:dyDescent="0.3">
      <c r="G124" s="12" t="s">
        <v>94</v>
      </c>
      <c r="H124" s="13"/>
      <c r="J124" s="14"/>
      <c r="K124" s="217" t="str">
        <f>IF(M59="","",VLOOKUP(4,$O$56:$P$59,2,FALSE))</f>
        <v/>
      </c>
      <c r="L124" s="218"/>
      <c r="M124" s="219"/>
      <c r="O124" s="36" t="s">
        <v>95</v>
      </c>
      <c r="Z124" s="36"/>
    </row>
    <row r="125" spans="7:72" ht="13.5" customHeight="1" thickBot="1" x14ac:dyDescent="0.3">
      <c r="G125" s="10" t="s">
        <v>108</v>
      </c>
      <c r="H125" s="13"/>
      <c r="J125" s="14"/>
      <c r="K125" s="220"/>
      <c r="L125" s="220"/>
      <c r="M125" s="220"/>
      <c r="O125" s="36"/>
      <c r="Z125" s="36"/>
    </row>
    <row r="126" spans="7:72" ht="13.5" customHeight="1" thickBot="1" x14ac:dyDescent="0.3">
      <c r="G126" s="12" t="s">
        <v>23</v>
      </c>
      <c r="H126" s="13">
        <v>9</v>
      </c>
      <c r="J126" s="14"/>
      <c r="K126" s="217" t="str">
        <f>IF(M65="","",VLOOKUP(1,$O$62:$P$65,2,FALSE))</f>
        <v/>
      </c>
      <c r="L126" s="218"/>
      <c r="M126" s="219"/>
      <c r="O126" s="36" t="s">
        <v>95</v>
      </c>
      <c r="Z126" s="36"/>
    </row>
    <row r="127" spans="7:72" ht="13.5" customHeight="1" thickBot="1" x14ac:dyDescent="0.3">
      <c r="G127" s="15" t="s">
        <v>24</v>
      </c>
      <c r="H127" s="13"/>
      <c r="J127" s="14"/>
      <c r="K127" s="217" t="str">
        <f>IF(M65="","",VLOOKUP(2,$O$62:$P$65,2,FALSE))</f>
        <v/>
      </c>
      <c r="L127" s="218"/>
      <c r="M127" s="219"/>
      <c r="O127" s="36" t="s">
        <v>95</v>
      </c>
      <c r="Z127" s="36"/>
    </row>
    <row r="128" spans="7:72" ht="13.5" customHeight="1" thickBot="1" x14ac:dyDescent="0.3">
      <c r="G128" s="12" t="s">
        <v>93</v>
      </c>
      <c r="H128" s="13"/>
      <c r="J128" s="14"/>
      <c r="K128" s="217" t="str">
        <f>IF(M65="","",VLOOKUP(3,$O$62:$P$65,2,FALSE))</f>
        <v/>
      </c>
      <c r="L128" s="218"/>
      <c r="M128" s="219"/>
      <c r="O128" s="36" t="s">
        <v>95</v>
      </c>
    </row>
    <row r="129" spans="7:35" ht="13.5" customHeight="1" thickBot="1" x14ac:dyDescent="0.3">
      <c r="G129" s="12" t="s">
        <v>94</v>
      </c>
      <c r="H129" s="13"/>
      <c r="J129" s="14"/>
      <c r="K129" s="217" t="str">
        <f>IF(M65="","",VLOOKUP(4,$O$62:$P$65,2,FALSE))</f>
        <v/>
      </c>
      <c r="L129" s="218"/>
      <c r="M129" s="219"/>
      <c r="O129" s="36" t="s">
        <v>95</v>
      </c>
    </row>
    <row r="130" spans="7:35" ht="13.5" customHeight="1" thickBot="1" x14ac:dyDescent="0.3">
      <c r="G130" s="10" t="s">
        <v>109</v>
      </c>
      <c r="H130" s="13"/>
      <c r="J130" s="14"/>
      <c r="K130" s="220"/>
      <c r="L130" s="220"/>
      <c r="M130" s="220"/>
      <c r="O130" s="36"/>
    </row>
    <row r="131" spans="7:35" ht="13.5" customHeight="1" thickBot="1" x14ac:dyDescent="0.3">
      <c r="G131" s="12" t="s">
        <v>23</v>
      </c>
      <c r="H131" s="13"/>
      <c r="J131" s="14"/>
      <c r="K131" s="217" t="str">
        <f>IF(M71="","",VLOOKUP(1,$O$68:$P$71,2,FALSE))</f>
        <v/>
      </c>
      <c r="L131" s="218"/>
      <c r="M131" s="219"/>
      <c r="O131" s="36" t="s">
        <v>95</v>
      </c>
    </row>
    <row r="132" spans="7:35" ht="13.5" customHeight="1" thickBot="1" x14ac:dyDescent="0.3">
      <c r="G132" s="15" t="s">
        <v>24</v>
      </c>
      <c r="H132" s="13"/>
      <c r="J132" s="14"/>
      <c r="K132" s="217" t="str">
        <f>IF(M71="","",VLOOKUP(2,$O$68:$P$71,2,FALSE))</f>
        <v/>
      </c>
      <c r="L132" s="218"/>
      <c r="M132" s="219"/>
      <c r="O132" s="36" t="s">
        <v>95</v>
      </c>
    </row>
    <row r="133" spans="7:35" ht="13.5" customHeight="1" thickBot="1" x14ac:dyDescent="0.3">
      <c r="G133" s="12" t="s">
        <v>93</v>
      </c>
      <c r="H133" s="13"/>
      <c r="J133" s="14"/>
      <c r="K133" s="217" t="str">
        <f>IF(M71="","",VLOOKUP(3,$O$68:$P$71,2,FALSE))</f>
        <v/>
      </c>
      <c r="L133" s="218"/>
      <c r="M133" s="219"/>
      <c r="O133" s="36" t="s">
        <v>95</v>
      </c>
    </row>
    <row r="134" spans="7:35" ht="13.5" customHeight="1" thickBot="1" x14ac:dyDescent="0.3">
      <c r="G134" s="12" t="s">
        <v>94</v>
      </c>
      <c r="H134" s="13"/>
      <c r="J134" s="14"/>
      <c r="K134" s="217" t="str">
        <f>IF(M71="","",VLOOKUP(4,$O$68:$P$71,2,FALSE))</f>
        <v/>
      </c>
      <c r="L134" s="218"/>
      <c r="M134" s="219"/>
      <c r="O134" s="36" t="s">
        <v>95</v>
      </c>
      <c r="Z134" s="49"/>
      <c r="AH134"/>
      <c r="AI134"/>
    </row>
    <row r="135" spans="7:35" ht="13.5" customHeight="1" thickBot="1" x14ac:dyDescent="0.3">
      <c r="G135" s="10" t="s">
        <v>110</v>
      </c>
      <c r="H135" s="5"/>
      <c r="J135" s="5"/>
      <c r="K135" s="240"/>
      <c r="L135" s="240"/>
      <c r="M135" s="240"/>
      <c r="O135" s="38"/>
      <c r="Z135" s="49"/>
      <c r="AH135"/>
      <c r="AI135"/>
    </row>
    <row r="136" spans="7:35" ht="13.5" customHeight="1" thickBot="1" x14ac:dyDescent="0.3">
      <c r="G136" s="12" t="s">
        <v>23</v>
      </c>
      <c r="H136" s="13">
        <v>3</v>
      </c>
      <c r="J136" s="14"/>
      <c r="K136" s="217" t="str">
        <f>IF(M77="","",VLOOKUP(1,$O$74:$P$77,2,FALSE))</f>
        <v/>
      </c>
      <c r="L136" s="218"/>
      <c r="M136" s="219"/>
      <c r="O136" s="36" t="s">
        <v>95</v>
      </c>
      <c r="Z136" s="49"/>
      <c r="AH136"/>
      <c r="AI136"/>
    </row>
    <row r="137" spans="7:35" ht="13.5" customHeight="1" thickBot="1" x14ac:dyDescent="0.3">
      <c r="G137" s="15" t="s">
        <v>24</v>
      </c>
      <c r="H137" s="13">
        <v>4</v>
      </c>
      <c r="J137" s="14"/>
      <c r="K137" s="217" t="str">
        <f>IF(M77="","",VLOOKUP(2,$O$74:$P$77,2,FALSE))</f>
        <v/>
      </c>
      <c r="L137" s="218"/>
      <c r="M137" s="219"/>
      <c r="O137" s="36" t="s">
        <v>95</v>
      </c>
      <c r="Z137" s="49"/>
      <c r="AH137"/>
      <c r="AI137"/>
    </row>
    <row r="138" spans="7:35" ht="13.5" customHeight="1" thickBot="1" x14ac:dyDescent="0.3">
      <c r="G138" s="12" t="s">
        <v>93</v>
      </c>
      <c r="H138" s="13"/>
      <c r="J138" s="14"/>
      <c r="K138" s="217" t="str">
        <f>IF(M77="","",VLOOKUP(3,$O$74:$P$77,2,FALSE))</f>
        <v/>
      </c>
      <c r="L138" s="218"/>
      <c r="M138" s="219"/>
      <c r="O138" s="36" t="s">
        <v>95</v>
      </c>
      <c r="Z138" s="49"/>
      <c r="AH138"/>
      <c r="AI138"/>
    </row>
    <row r="139" spans="7:35" ht="13.5" customHeight="1" thickBot="1" x14ac:dyDescent="0.3">
      <c r="G139" s="12" t="s">
        <v>94</v>
      </c>
      <c r="H139" s="13"/>
      <c r="J139" s="14"/>
      <c r="K139" s="217" t="str">
        <f>IF(M77="","",VLOOKUP(4,$O$74:$P$77,2,FALSE))</f>
        <v/>
      </c>
      <c r="L139" s="218"/>
      <c r="M139" s="219"/>
      <c r="O139" s="36" t="s">
        <v>95</v>
      </c>
      <c r="Z139" s="49"/>
      <c r="AH139"/>
      <c r="AI139"/>
    </row>
    <row r="140" spans="7:35" ht="13.5" customHeight="1" thickBot="1" x14ac:dyDescent="0.3">
      <c r="G140" s="10" t="s">
        <v>111</v>
      </c>
      <c r="H140" s="13"/>
      <c r="J140" s="14"/>
      <c r="K140" s="220"/>
      <c r="L140" s="220"/>
      <c r="M140" s="220"/>
      <c r="O140" s="36"/>
      <c r="Z140" s="49"/>
      <c r="AH140"/>
      <c r="AI140"/>
    </row>
    <row r="141" spans="7:35" ht="13.5" customHeight="1" thickBot="1" x14ac:dyDescent="0.3">
      <c r="G141" s="12" t="s">
        <v>23</v>
      </c>
      <c r="H141" s="13">
        <v>6</v>
      </c>
      <c r="J141" s="14"/>
      <c r="K141" s="217" t="str">
        <f>IF(M83="","",VLOOKUP(1,$O$80:$P$83,2,FALSE))</f>
        <v/>
      </c>
      <c r="L141" s="218"/>
      <c r="M141" s="219"/>
      <c r="N141" s="36"/>
      <c r="O141" s="36" t="s">
        <v>95</v>
      </c>
      <c r="P141" s="36"/>
      <c r="Z141" s="49"/>
      <c r="AH141"/>
      <c r="AI141"/>
    </row>
    <row r="142" spans="7:35" ht="13.5" customHeight="1" thickBot="1" x14ac:dyDescent="0.3">
      <c r="G142" s="15" t="s">
        <v>24</v>
      </c>
      <c r="H142" s="13">
        <v>7</v>
      </c>
      <c r="J142" s="14"/>
      <c r="K142" s="217" t="str">
        <f>IF(M83="","",VLOOKUP(2,$O$80:$P$83,2,FALSE))</f>
        <v/>
      </c>
      <c r="L142" s="218"/>
      <c r="M142" s="219"/>
      <c r="O142" s="36" t="s">
        <v>95</v>
      </c>
      <c r="Z142" s="49"/>
      <c r="AH142"/>
      <c r="AI142"/>
    </row>
    <row r="143" spans="7:35" ht="13.5" customHeight="1" thickBot="1" x14ac:dyDescent="0.3">
      <c r="G143" s="12" t="s">
        <v>93</v>
      </c>
      <c r="H143" s="13"/>
      <c r="J143" s="14"/>
      <c r="K143" s="217" t="str">
        <f>IF(M83="","",VLOOKUP(3,$O$80:$P$83,2,FALSE))</f>
        <v/>
      </c>
      <c r="L143" s="218"/>
      <c r="M143" s="219"/>
      <c r="O143" s="36" t="s">
        <v>95</v>
      </c>
      <c r="Z143" s="49"/>
      <c r="AH143"/>
      <c r="AI143"/>
    </row>
    <row r="144" spans="7:35" ht="13.5" customHeight="1" thickBot="1" x14ac:dyDescent="0.3">
      <c r="G144" s="12" t="s">
        <v>94</v>
      </c>
      <c r="H144" s="13"/>
      <c r="J144" s="14"/>
      <c r="K144" s="217" t="str">
        <f>IF(M83="","",VLOOKUP(4,$O$80:$P$83,2,FALSE))</f>
        <v/>
      </c>
      <c r="L144" s="218"/>
      <c r="M144" s="219"/>
      <c r="O144" s="36" t="s">
        <v>95</v>
      </c>
      <c r="Z144" s="49"/>
      <c r="AH144"/>
      <c r="AI144"/>
    </row>
    <row r="145" spans="2:35" ht="13.5" customHeight="1" x14ac:dyDescent="0.25">
      <c r="G145" s="32"/>
      <c r="H145" s="13"/>
      <c r="J145" s="14"/>
      <c r="O145" s="36"/>
      <c r="Z145" s="49"/>
      <c r="AH145"/>
      <c r="AI145"/>
    </row>
    <row r="146" spans="2:35" ht="13.5" customHeight="1" x14ac:dyDescent="0.25">
      <c r="G146" s="212" t="s">
        <v>164</v>
      </c>
      <c r="H146" s="212"/>
      <c r="I146" s="212"/>
      <c r="O146" s="38"/>
      <c r="Z146" s="49"/>
      <c r="AH146"/>
      <c r="AI146"/>
    </row>
    <row r="147" spans="2:35" ht="13.5" customHeight="1" x14ac:dyDescent="0.25">
      <c r="G147" s="180" t="s">
        <v>86</v>
      </c>
      <c r="H147" s="181"/>
      <c r="I147" s="180" t="s">
        <v>82</v>
      </c>
      <c r="J147" s="8"/>
      <c r="K147" s="10"/>
      <c r="L147" s="10"/>
      <c r="M147" s="10"/>
      <c r="O147" s="38"/>
      <c r="Z147" s="49"/>
      <c r="AH147"/>
      <c r="AI147"/>
    </row>
    <row r="148" spans="2:35" ht="13.5" customHeight="1" x14ac:dyDescent="0.25">
      <c r="B148" s="27" t="s">
        <v>11</v>
      </c>
      <c r="C148" s="7">
        <v>28</v>
      </c>
      <c r="D148" s="66" t="s">
        <v>9</v>
      </c>
      <c r="E148" s="67" t="s">
        <v>43</v>
      </c>
      <c r="G148" s="65" t="str">
        <f>K87</f>
        <v/>
      </c>
      <c r="H148" s="138" t="s">
        <v>188</v>
      </c>
      <c r="I148" s="65" t="str">
        <f>K92</f>
        <v/>
      </c>
      <c r="J148" s="37" t="str">
        <f>G148</f>
        <v/>
      </c>
      <c r="K148" s="16"/>
      <c r="L148" s="7" t="s">
        <v>5</v>
      </c>
      <c r="M148" s="17"/>
      <c r="O148" s="36" t="s">
        <v>28</v>
      </c>
      <c r="Z148" s="49"/>
      <c r="AH148"/>
      <c r="AI148"/>
    </row>
    <row r="149" spans="2:35" ht="13.5" customHeight="1" x14ac:dyDescent="0.25">
      <c r="G149" s="180" t="s">
        <v>83</v>
      </c>
      <c r="H149" s="180"/>
      <c r="I149" s="180" t="s">
        <v>92</v>
      </c>
      <c r="J149" s="37" t="str">
        <f>I148</f>
        <v/>
      </c>
      <c r="K149" s="8"/>
      <c r="L149" s="9"/>
      <c r="M149" s="8"/>
      <c r="O149" s="38"/>
      <c r="Z149" s="49"/>
      <c r="AH149"/>
      <c r="AI149"/>
    </row>
    <row r="150" spans="2:35" ht="13.5" customHeight="1" x14ac:dyDescent="0.25">
      <c r="B150" s="27" t="s">
        <v>12</v>
      </c>
      <c r="C150" s="7">
        <v>29</v>
      </c>
      <c r="D150" s="66" t="s">
        <v>9</v>
      </c>
      <c r="E150" s="67" t="s">
        <v>157</v>
      </c>
      <c r="G150" s="65" t="str">
        <f>K96</f>
        <v/>
      </c>
      <c r="H150" s="138" t="s">
        <v>189</v>
      </c>
      <c r="I150" s="65" t="str">
        <f>K112</f>
        <v/>
      </c>
      <c r="J150" s="37" t="str">
        <f>G150</f>
        <v/>
      </c>
      <c r="K150" s="16"/>
      <c r="L150" s="7" t="s">
        <v>5</v>
      </c>
      <c r="M150" s="17"/>
      <c r="O150" s="36" t="s">
        <v>28</v>
      </c>
      <c r="Z150" s="49"/>
      <c r="AH150"/>
      <c r="AI150"/>
    </row>
    <row r="151" spans="2:35" ht="13.5" customHeight="1" x14ac:dyDescent="0.25">
      <c r="G151" s="180" t="s">
        <v>89</v>
      </c>
      <c r="H151" s="180"/>
      <c r="I151" s="180" t="s">
        <v>168</v>
      </c>
      <c r="J151" s="37" t="str">
        <f>I150</f>
        <v/>
      </c>
      <c r="K151" s="8"/>
      <c r="L151" s="9"/>
      <c r="M151" s="8"/>
      <c r="O151" s="38"/>
      <c r="Z151" s="49"/>
      <c r="AH151"/>
      <c r="AI151"/>
    </row>
    <row r="152" spans="2:35" ht="13.5" customHeight="1" x14ac:dyDescent="0.25">
      <c r="B152" s="27" t="s">
        <v>12</v>
      </c>
      <c r="C152" s="7">
        <v>29</v>
      </c>
      <c r="D152" s="66" t="s">
        <v>9</v>
      </c>
      <c r="E152" s="67" t="s">
        <v>165</v>
      </c>
      <c r="G152" s="65" t="str">
        <f>K106</f>
        <v/>
      </c>
      <c r="H152" s="138" t="s">
        <v>190</v>
      </c>
      <c r="I152" s="65" t="str">
        <f>AG106</f>
        <v/>
      </c>
      <c r="J152" s="37" t="str">
        <f>G152</f>
        <v/>
      </c>
      <c r="K152" s="16"/>
      <c r="L152" s="7" t="s">
        <v>5</v>
      </c>
      <c r="M152" s="17"/>
      <c r="O152" s="36" t="s">
        <v>28</v>
      </c>
      <c r="Z152" s="49"/>
      <c r="AH152"/>
      <c r="AI152"/>
    </row>
    <row r="153" spans="2:35" ht="13.5" customHeight="1" x14ac:dyDescent="0.25">
      <c r="G153" s="180" t="s">
        <v>90</v>
      </c>
      <c r="H153" s="180"/>
      <c r="I153" s="180" t="s">
        <v>88</v>
      </c>
      <c r="J153" s="37" t="str">
        <f>I152</f>
        <v/>
      </c>
      <c r="K153" s="8"/>
      <c r="L153" s="9"/>
      <c r="M153" s="8"/>
      <c r="O153" s="38"/>
      <c r="Z153" s="49"/>
      <c r="AH153"/>
      <c r="AI153"/>
    </row>
    <row r="154" spans="2:35" ht="13.5" customHeight="1" x14ac:dyDescent="0.25">
      <c r="B154" s="27" t="s">
        <v>8</v>
      </c>
      <c r="C154" s="7">
        <v>30</v>
      </c>
      <c r="D154" s="66" t="s">
        <v>9</v>
      </c>
      <c r="E154" s="132" t="s">
        <v>122</v>
      </c>
      <c r="G154" s="65" t="str">
        <f>K111</f>
        <v/>
      </c>
      <c r="H154" s="138" t="s">
        <v>191</v>
      </c>
      <c r="I154" s="65" t="str">
        <f>K97</f>
        <v/>
      </c>
      <c r="J154" s="37" t="str">
        <f>G154</f>
        <v/>
      </c>
      <c r="K154" s="16"/>
      <c r="L154" s="7" t="s">
        <v>5</v>
      </c>
      <c r="M154" s="17"/>
      <c r="O154" s="36" t="s">
        <v>28</v>
      </c>
      <c r="Z154" s="49"/>
      <c r="AH154"/>
      <c r="AI154"/>
    </row>
    <row r="155" spans="2:35" ht="13.5" customHeight="1" x14ac:dyDescent="0.25">
      <c r="G155" s="180" t="s">
        <v>91</v>
      </c>
      <c r="H155" s="181"/>
      <c r="I155" s="180" t="s">
        <v>169</v>
      </c>
      <c r="J155" s="37" t="str">
        <f>I154</f>
        <v/>
      </c>
      <c r="O155" s="38"/>
      <c r="Z155" s="49"/>
      <c r="AH155"/>
      <c r="AI155"/>
    </row>
    <row r="156" spans="2:35" ht="13.5" customHeight="1" x14ac:dyDescent="0.25">
      <c r="B156" s="27" t="s">
        <v>8</v>
      </c>
      <c r="C156" s="7">
        <v>30</v>
      </c>
      <c r="D156" s="66" t="s">
        <v>9</v>
      </c>
      <c r="E156" s="67" t="s">
        <v>157</v>
      </c>
      <c r="G156" s="65" t="str">
        <f>K107</f>
        <v/>
      </c>
      <c r="H156" s="138" t="s">
        <v>192</v>
      </c>
      <c r="I156" s="65" t="str">
        <f>K127</f>
        <v/>
      </c>
      <c r="J156" s="37" t="str">
        <f>G156</f>
        <v/>
      </c>
      <c r="K156" s="16"/>
      <c r="L156" s="7" t="s">
        <v>5</v>
      </c>
      <c r="M156" s="17"/>
      <c r="O156" s="36" t="s">
        <v>28</v>
      </c>
      <c r="Z156" s="49"/>
      <c r="AH156"/>
      <c r="AI156"/>
    </row>
    <row r="157" spans="2:35" ht="13.5" customHeight="1" x14ac:dyDescent="0.25">
      <c r="G157" s="180" t="s">
        <v>170</v>
      </c>
      <c r="H157" s="180"/>
      <c r="I157" s="180" t="s">
        <v>171</v>
      </c>
      <c r="J157" s="37" t="str">
        <f>I156</f>
        <v/>
      </c>
      <c r="K157" s="8"/>
      <c r="L157" s="9"/>
      <c r="M157" s="8"/>
      <c r="O157" s="38"/>
      <c r="Z157" s="49"/>
      <c r="AH157"/>
      <c r="AI157"/>
    </row>
    <row r="158" spans="2:35" ht="13.5" customHeight="1" x14ac:dyDescent="0.25">
      <c r="B158" s="27" t="s">
        <v>8</v>
      </c>
      <c r="C158" s="7">
        <v>30</v>
      </c>
      <c r="D158" s="66" t="s">
        <v>9</v>
      </c>
      <c r="E158" s="67" t="s">
        <v>162</v>
      </c>
      <c r="G158" s="65" t="str">
        <f>K126</f>
        <v/>
      </c>
      <c r="H158" s="138" t="s">
        <v>193</v>
      </c>
      <c r="I158" s="65" t="str">
        <f>AG107</f>
        <v/>
      </c>
      <c r="J158" s="37" t="str">
        <f>G158</f>
        <v/>
      </c>
      <c r="K158" s="16"/>
      <c r="L158" s="7" t="s">
        <v>5</v>
      </c>
      <c r="M158" s="17"/>
      <c r="O158" s="36" t="s">
        <v>28</v>
      </c>
      <c r="Z158" s="49"/>
      <c r="AH158"/>
      <c r="AI158"/>
    </row>
    <row r="159" spans="2:35" ht="13.5" customHeight="1" x14ac:dyDescent="0.25">
      <c r="G159" s="180" t="s">
        <v>81</v>
      </c>
      <c r="H159" s="180"/>
      <c r="I159" s="180" t="s">
        <v>172</v>
      </c>
      <c r="J159" s="37" t="str">
        <f>I158</f>
        <v/>
      </c>
      <c r="K159" s="8"/>
      <c r="L159" s="9"/>
      <c r="M159" s="8"/>
      <c r="O159" s="38"/>
      <c r="Z159" s="49"/>
      <c r="AH159"/>
      <c r="AI159"/>
    </row>
    <row r="160" spans="2:35" ht="13.5" customHeight="1" x14ac:dyDescent="0.25">
      <c r="B160" s="27" t="s">
        <v>6</v>
      </c>
      <c r="C160" s="7">
        <v>1</v>
      </c>
      <c r="D160" s="68" t="s">
        <v>16</v>
      </c>
      <c r="E160" s="132" t="s">
        <v>122</v>
      </c>
      <c r="G160" s="65" t="str">
        <f>K86</f>
        <v/>
      </c>
      <c r="H160" s="138" t="s">
        <v>194</v>
      </c>
      <c r="I160" s="65" t="str">
        <f>AG108</f>
        <v/>
      </c>
      <c r="J160" s="37" t="str">
        <f>G160</f>
        <v/>
      </c>
      <c r="K160" s="16"/>
      <c r="L160" s="7" t="s">
        <v>5</v>
      </c>
      <c r="M160" s="17"/>
      <c r="O160" s="36" t="s">
        <v>28</v>
      </c>
      <c r="Z160" s="49"/>
      <c r="AH160"/>
      <c r="AI160"/>
    </row>
    <row r="161" spans="2:74" ht="13.5" customHeight="1" x14ac:dyDescent="0.25">
      <c r="G161" s="180" t="s">
        <v>173</v>
      </c>
      <c r="H161" s="180"/>
      <c r="I161" s="180" t="s">
        <v>174</v>
      </c>
      <c r="J161" s="37" t="str">
        <f>I160</f>
        <v/>
      </c>
      <c r="K161" s="8"/>
      <c r="L161" s="9"/>
      <c r="M161" s="8"/>
      <c r="O161" s="38"/>
      <c r="Z161" s="49"/>
      <c r="AH161"/>
      <c r="AI161"/>
    </row>
    <row r="162" spans="2:74" ht="13.5" customHeight="1" x14ac:dyDescent="0.25">
      <c r="B162" s="27" t="s">
        <v>6</v>
      </c>
      <c r="C162" s="7">
        <v>1</v>
      </c>
      <c r="D162" s="68" t="s">
        <v>16</v>
      </c>
      <c r="E162" s="67" t="s">
        <v>37</v>
      </c>
      <c r="G162" s="65" t="str">
        <f>K141</f>
        <v/>
      </c>
      <c r="H162" s="138" t="s">
        <v>195</v>
      </c>
      <c r="I162" s="65" t="str">
        <f>AG109</f>
        <v/>
      </c>
      <c r="J162" s="37" t="str">
        <f>G162</f>
        <v/>
      </c>
      <c r="K162" s="16"/>
      <c r="L162" s="7" t="s">
        <v>5</v>
      </c>
      <c r="M162" s="17"/>
      <c r="O162" s="36" t="s">
        <v>28</v>
      </c>
      <c r="Z162" s="49"/>
      <c r="AH162"/>
      <c r="AI162"/>
    </row>
    <row r="163" spans="2:74" ht="13.5" customHeight="1" x14ac:dyDescent="0.25">
      <c r="G163" s="180" t="s">
        <v>175</v>
      </c>
      <c r="H163" s="180"/>
      <c r="I163" s="180" t="s">
        <v>176</v>
      </c>
      <c r="J163" s="37" t="str">
        <f>I162</f>
        <v/>
      </c>
      <c r="O163" s="36"/>
      <c r="Z163" s="49"/>
      <c r="AH163"/>
      <c r="AI163"/>
    </row>
    <row r="164" spans="2:74" ht="13.5" customHeight="1" x14ac:dyDescent="0.25">
      <c r="B164" s="27" t="s">
        <v>6</v>
      </c>
      <c r="C164" s="7">
        <v>1</v>
      </c>
      <c r="D164" s="68" t="s">
        <v>16</v>
      </c>
      <c r="E164" s="67" t="s">
        <v>160</v>
      </c>
      <c r="G164" s="65" t="str">
        <f>K116</f>
        <v/>
      </c>
      <c r="H164" s="138" t="s">
        <v>196</v>
      </c>
      <c r="I164" s="65" t="str">
        <f>AG110</f>
        <v/>
      </c>
      <c r="J164" s="37" t="str">
        <f>G164</f>
        <v/>
      </c>
      <c r="K164" s="16"/>
      <c r="L164" s="7" t="s">
        <v>5</v>
      </c>
      <c r="M164" s="17"/>
      <c r="O164" s="36" t="s">
        <v>28</v>
      </c>
      <c r="Z164" s="49"/>
      <c r="AH164"/>
      <c r="AI164"/>
    </row>
    <row r="165" spans="2:74" ht="13.5" customHeight="1" x14ac:dyDescent="0.25">
      <c r="G165" s="180" t="s">
        <v>87</v>
      </c>
      <c r="H165" s="180"/>
      <c r="I165" s="180" t="s">
        <v>177</v>
      </c>
      <c r="J165" s="37" t="str">
        <f>I164</f>
        <v/>
      </c>
      <c r="K165" s="8"/>
      <c r="L165" s="9"/>
      <c r="M165" s="8"/>
      <c r="O165" s="38"/>
      <c r="Z165" s="49"/>
      <c r="AH165"/>
      <c r="AI165"/>
    </row>
    <row r="166" spans="2:74" ht="13.5" customHeight="1" x14ac:dyDescent="0.25">
      <c r="B166" s="27" t="s">
        <v>7</v>
      </c>
      <c r="C166" s="7">
        <v>2</v>
      </c>
      <c r="D166" s="68" t="s">
        <v>16</v>
      </c>
      <c r="E166" s="132" t="s">
        <v>159</v>
      </c>
      <c r="G166" s="65" t="str">
        <f>K101</f>
        <v/>
      </c>
      <c r="H166" s="138" t="s">
        <v>197</v>
      </c>
      <c r="I166" s="65" t="str">
        <f>AG111</f>
        <v/>
      </c>
      <c r="J166" s="37" t="str">
        <f>G166</f>
        <v/>
      </c>
      <c r="K166" s="16"/>
      <c r="L166" s="7" t="s">
        <v>5</v>
      </c>
      <c r="M166" s="17"/>
      <c r="O166" s="36" t="s">
        <v>28</v>
      </c>
      <c r="Z166" s="49"/>
      <c r="AH166"/>
      <c r="AI166"/>
    </row>
    <row r="167" spans="2:74" ht="13.5" customHeight="1" x14ac:dyDescent="0.25">
      <c r="D167" s="68"/>
      <c r="G167" s="180" t="s">
        <v>178</v>
      </c>
      <c r="H167" s="180"/>
      <c r="I167" s="180" t="s">
        <v>179</v>
      </c>
      <c r="J167" s="37" t="str">
        <f>I166</f>
        <v/>
      </c>
      <c r="K167" s="8"/>
      <c r="L167" s="9"/>
      <c r="M167" s="8"/>
      <c r="O167" s="38"/>
      <c r="Z167" s="49"/>
      <c r="AH167"/>
      <c r="AI167"/>
    </row>
    <row r="168" spans="2:74" ht="13.5" customHeight="1" x14ac:dyDescent="0.25">
      <c r="B168" s="27" t="s">
        <v>7</v>
      </c>
      <c r="C168" s="7">
        <v>2</v>
      </c>
      <c r="D168" s="68" t="s">
        <v>16</v>
      </c>
      <c r="E168" s="67" t="s">
        <v>43</v>
      </c>
      <c r="G168" s="65" t="str">
        <f>K121</f>
        <v/>
      </c>
      <c r="H168" s="138" t="s">
        <v>198</v>
      </c>
      <c r="I168" s="65" t="str">
        <f>K132</f>
        <v/>
      </c>
      <c r="J168" s="37" t="str">
        <f>G168</f>
        <v/>
      </c>
      <c r="K168" s="16"/>
      <c r="L168" s="7" t="s">
        <v>5</v>
      </c>
      <c r="M168" s="17"/>
      <c r="O168" s="36" t="s">
        <v>28</v>
      </c>
      <c r="Z168" s="49"/>
      <c r="AH168"/>
      <c r="AI168"/>
    </row>
    <row r="169" spans="2:74" ht="13.5" customHeight="1" x14ac:dyDescent="0.25">
      <c r="G169" s="180" t="s">
        <v>180</v>
      </c>
      <c r="H169" s="180"/>
      <c r="I169" s="180" t="s">
        <v>181</v>
      </c>
      <c r="J169" s="37" t="str">
        <f>I168</f>
        <v/>
      </c>
      <c r="K169" s="8"/>
      <c r="L169" s="9"/>
      <c r="M169" s="8"/>
      <c r="O169" s="38"/>
      <c r="Z169" s="49"/>
      <c r="AH169"/>
      <c r="AI169"/>
    </row>
    <row r="170" spans="2:74" ht="13.5" customHeight="1" x14ac:dyDescent="0.25">
      <c r="B170" s="27" t="s">
        <v>4</v>
      </c>
      <c r="C170" s="7">
        <v>3</v>
      </c>
      <c r="D170" s="68" t="s">
        <v>16</v>
      </c>
      <c r="E170" s="132" t="s">
        <v>158</v>
      </c>
      <c r="G170" s="65" t="str">
        <f>K137</f>
        <v/>
      </c>
      <c r="H170" s="138" t="s">
        <v>199</v>
      </c>
      <c r="I170" s="65" t="str">
        <f>K142</f>
        <v/>
      </c>
      <c r="J170" s="37" t="str">
        <f>G170</f>
        <v/>
      </c>
      <c r="K170" s="16"/>
      <c r="L170" s="7" t="s">
        <v>5</v>
      </c>
      <c r="M170" s="17"/>
      <c r="O170" s="36" t="s">
        <v>28</v>
      </c>
      <c r="Z170" s="49"/>
      <c r="AH170"/>
      <c r="AI170"/>
    </row>
    <row r="171" spans="2:74" ht="13.5" customHeight="1" x14ac:dyDescent="0.25">
      <c r="G171" s="180" t="s">
        <v>85</v>
      </c>
      <c r="H171" s="181"/>
      <c r="I171" s="180" t="s">
        <v>182</v>
      </c>
      <c r="J171" s="37" t="str">
        <f>I170</f>
        <v/>
      </c>
      <c r="O171" s="38"/>
      <c r="Z171" s="49"/>
      <c r="AH171"/>
      <c r="AI171"/>
    </row>
    <row r="172" spans="2:74" ht="13.5" customHeight="1" x14ac:dyDescent="0.25">
      <c r="B172" s="27" t="s">
        <v>4</v>
      </c>
      <c r="C172" s="7">
        <v>3</v>
      </c>
      <c r="D172" s="68" t="s">
        <v>16</v>
      </c>
      <c r="E172" s="132" t="s">
        <v>161</v>
      </c>
      <c r="G172" s="65" t="str">
        <f>K91</f>
        <v/>
      </c>
      <c r="H172" s="138" t="s">
        <v>200</v>
      </c>
      <c r="I172" s="65" t="str">
        <f>AG112</f>
        <v/>
      </c>
      <c r="J172" s="37" t="str">
        <f>G172</f>
        <v/>
      </c>
      <c r="K172" s="16"/>
      <c r="L172" s="7" t="s">
        <v>5</v>
      </c>
      <c r="M172" s="17"/>
      <c r="O172" s="36" t="s">
        <v>28</v>
      </c>
      <c r="Z172" s="49"/>
      <c r="AB172" s="49"/>
      <c r="AC172" s="36"/>
      <c r="AD172" s="36"/>
      <c r="AE172" s="36"/>
      <c r="AF172" s="36"/>
      <c r="AG172" s="36"/>
      <c r="AH172" s="36"/>
      <c r="AI172" s="36"/>
      <c r="AJ172" s="36"/>
      <c r="AK172" s="36"/>
      <c r="AL172" s="36"/>
      <c r="AM172" s="36"/>
      <c r="AN172" s="36"/>
      <c r="AO172" s="36"/>
      <c r="AP172" s="36"/>
      <c r="AQ172" s="36"/>
      <c r="AR172" s="36"/>
      <c r="AS172" s="36"/>
      <c r="AT172" s="36"/>
      <c r="AU172" s="36"/>
      <c r="AV172" s="36"/>
      <c r="AW172" s="36"/>
      <c r="AX172" s="36"/>
      <c r="AY172" s="36"/>
      <c r="AZ172" s="36"/>
      <c r="BA172" s="36"/>
      <c r="BB172" s="36"/>
      <c r="BC172" s="36"/>
      <c r="BD172" s="36"/>
      <c r="BE172" s="36"/>
      <c r="BF172" s="36"/>
      <c r="BG172" s="36"/>
      <c r="BH172" s="36"/>
      <c r="BI172" s="36"/>
      <c r="BJ172" s="36"/>
      <c r="BK172" s="36"/>
      <c r="BL172" s="36"/>
      <c r="BM172" s="36"/>
      <c r="BN172" s="36"/>
      <c r="BO172" s="36"/>
      <c r="BP172" s="36"/>
      <c r="BQ172" s="36"/>
      <c r="BR172" s="36"/>
      <c r="BS172" s="36"/>
      <c r="BT172" s="36"/>
      <c r="BU172" s="36"/>
      <c r="BV172" s="36"/>
    </row>
    <row r="173" spans="2:74" ht="13.5" customHeight="1" x14ac:dyDescent="0.25">
      <c r="G173" s="180" t="s">
        <v>84</v>
      </c>
      <c r="H173" s="180"/>
      <c r="I173" s="180" t="s">
        <v>183</v>
      </c>
      <c r="J173" s="37" t="str">
        <f>I172</f>
        <v/>
      </c>
      <c r="K173" s="8"/>
      <c r="L173" s="9"/>
      <c r="M173" s="8"/>
      <c r="O173" s="38"/>
      <c r="Z173" s="49"/>
      <c r="AB173" s="49"/>
      <c r="AC173" s="36"/>
      <c r="AD173" s="36"/>
      <c r="AE173" s="36"/>
      <c r="AF173" s="36"/>
      <c r="AG173" s="36"/>
      <c r="AH173" s="36"/>
      <c r="AI173" s="36"/>
      <c r="AJ173" s="36"/>
      <c r="AK173" s="36"/>
      <c r="AL173" s="36"/>
      <c r="AM173" s="36"/>
      <c r="AN173" s="36"/>
      <c r="AO173" s="36"/>
      <c r="AP173" s="36"/>
      <c r="AQ173" s="36"/>
      <c r="AR173" s="36"/>
      <c r="AS173" s="36"/>
      <c r="AT173" s="36"/>
      <c r="AU173" s="36"/>
      <c r="AV173" s="36"/>
      <c r="AW173" s="36"/>
      <c r="AX173" s="36"/>
      <c r="AY173" s="36"/>
      <c r="AZ173" s="36"/>
      <c r="BA173" s="36"/>
      <c r="BB173" s="36"/>
      <c r="BC173" s="36"/>
      <c r="BD173" s="36"/>
      <c r="BE173" s="36"/>
      <c r="BF173" s="36"/>
      <c r="BG173" s="36"/>
      <c r="BH173" s="36"/>
      <c r="BI173" s="36"/>
      <c r="BJ173" s="36"/>
      <c r="BK173" s="36"/>
      <c r="BL173" s="36"/>
      <c r="BM173" s="36"/>
      <c r="BN173" s="36"/>
      <c r="BO173" s="36"/>
      <c r="BP173" s="36"/>
      <c r="BQ173" s="36"/>
      <c r="BR173" s="36"/>
      <c r="BS173" s="36"/>
      <c r="BT173" s="36"/>
      <c r="BU173" s="36"/>
      <c r="BV173" s="36"/>
    </row>
    <row r="174" spans="2:74" ht="13.5" customHeight="1" x14ac:dyDescent="0.25">
      <c r="B174" s="27" t="s">
        <v>4</v>
      </c>
      <c r="C174" s="7">
        <v>3</v>
      </c>
      <c r="D174" s="68" t="s">
        <v>16</v>
      </c>
      <c r="E174" s="67" t="s">
        <v>166</v>
      </c>
      <c r="G174" s="65" t="str">
        <f>K102</f>
        <v/>
      </c>
      <c r="H174" s="138" t="s">
        <v>201</v>
      </c>
      <c r="I174" s="65" t="str">
        <f>K117</f>
        <v/>
      </c>
      <c r="J174" s="37" t="str">
        <f>G174</f>
        <v/>
      </c>
      <c r="K174" s="16"/>
      <c r="L174" s="7" t="s">
        <v>5</v>
      </c>
      <c r="M174" s="17"/>
      <c r="O174" s="36" t="s">
        <v>28</v>
      </c>
      <c r="Z174" s="49"/>
      <c r="AB174" s="49"/>
      <c r="AC174" s="36"/>
      <c r="AD174" s="36"/>
      <c r="AE174" s="36"/>
      <c r="AF174" s="36"/>
      <c r="AG174" s="36"/>
      <c r="AH174" s="36"/>
      <c r="AI174" s="36"/>
      <c r="AJ174" s="36"/>
      <c r="AK174" s="36"/>
      <c r="AL174" s="36"/>
      <c r="AM174" s="36"/>
      <c r="AN174" s="36"/>
      <c r="AO174" s="36"/>
      <c r="AP174" s="36"/>
      <c r="AQ174" s="36"/>
      <c r="AR174" s="36"/>
      <c r="AS174" s="36"/>
      <c r="AT174" s="36"/>
      <c r="AU174" s="36"/>
      <c r="AV174" s="36"/>
      <c r="AW174" s="36"/>
      <c r="AX174" s="36"/>
      <c r="AY174" s="36"/>
      <c r="AZ174" s="36"/>
      <c r="BA174" s="36"/>
      <c r="BB174" s="36"/>
      <c r="BC174" s="36"/>
      <c r="BD174" s="36"/>
      <c r="BE174" s="36"/>
      <c r="BF174" s="36"/>
      <c r="BG174" s="36"/>
      <c r="BH174" s="36"/>
      <c r="BI174" s="36"/>
      <c r="BJ174" s="36"/>
      <c r="BK174" s="36"/>
      <c r="BL174" s="36"/>
      <c r="BM174" s="36"/>
      <c r="BN174" s="36"/>
      <c r="BO174" s="36"/>
      <c r="BP174" s="36"/>
      <c r="BQ174" s="36"/>
      <c r="BR174" s="36"/>
      <c r="BS174" s="36"/>
      <c r="BT174" s="36"/>
      <c r="BU174" s="36"/>
      <c r="BV174" s="36"/>
    </row>
    <row r="175" spans="2:74" ht="13.5" customHeight="1" x14ac:dyDescent="0.25">
      <c r="G175" s="180" t="s">
        <v>184</v>
      </c>
      <c r="H175" s="180"/>
      <c r="I175" s="180" t="s">
        <v>185</v>
      </c>
      <c r="J175" s="37" t="str">
        <f>I174</f>
        <v/>
      </c>
      <c r="K175" s="8"/>
      <c r="L175" s="9"/>
      <c r="M175" s="8"/>
      <c r="O175" s="38"/>
      <c r="Z175" s="49"/>
      <c r="AC175" s="36"/>
      <c r="AD175" s="36"/>
      <c r="AE175" s="36"/>
      <c r="AF175" s="36"/>
      <c r="AG175" s="36"/>
      <c r="AH175" s="36"/>
      <c r="AI175" s="36"/>
      <c r="AJ175" s="36"/>
      <c r="AK175" s="36"/>
      <c r="AL175" s="36"/>
      <c r="AM175" s="36"/>
      <c r="AN175" s="36"/>
      <c r="AO175" s="36"/>
      <c r="AP175" s="36"/>
      <c r="AQ175" s="36"/>
      <c r="AR175" s="36"/>
      <c r="AS175" s="36"/>
      <c r="AT175" s="36"/>
      <c r="AU175" s="36"/>
      <c r="AV175" s="36"/>
      <c r="AW175" s="36"/>
      <c r="AX175" s="36"/>
      <c r="AY175" s="36"/>
      <c r="AZ175" s="36"/>
      <c r="BA175" s="36"/>
      <c r="BB175" s="36"/>
      <c r="BC175" s="36"/>
      <c r="BD175" s="36"/>
      <c r="BE175" s="36"/>
      <c r="BF175" s="36"/>
      <c r="BG175" s="36"/>
      <c r="BH175" s="36"/>
      <c r="BI175" s="36"/>
      <c r="BJ175" s="36"/>
      <c r="BK175" s="36"/>
      <c r="BL175" s="36"/>
      <c r="BM175" s="36"/>
      <c r="BN175" s="36"/>
      <c r="BO175" s="36"/>
      <c r="BP175" s="36"/>
      <c r="BQ175" s="36"/>
      <c r="BR175" s="36"/>
      <c r="BS175" s="36"/>
      <c r="BT175" s="36"/>
      <c r="BU175" s="36"/>
      <c r="BV175" s="36"/>
    </row>
    <row r="176" spans="2:74" ht="13.5" customHeight="1" x14ac:dyDescent="0.25">
      <c r="B176" s="27" t="s">
        <v>10</v>
      </c>
      <c r="C176" s="7">
        <v>4</v>
      </c>
      <c r="D176" s="68" t="s">
        <v>16</v>
      </c>
      <c r="E176" s="132" t="s">
        <v>125</v>
      </c>
      <c r="G176" s="65" t="str">
        <f>K131</f>
        <v/>
      </c>
      <c r="H176" s="138" t="s">
        <v>202</v>
      </c>
      <c r="I176" s="65" t="str">
        <f>K122</f>
        <v/>
      </c>
      <c r="J176" s="37" t="str">
        <f>G176</f>
        <v/>
      </c>
      <c r="K176" s="16"/>
      <c r="L176" s="7" t="s">
        <v>5</v>
      </c>
      <c r="M176" s="17"/>
      <c r="O176" s="36" t="s">
        <v>28</v>
      </c>
      <c r="Z176" s="49"/>
      <c r="AB176" s="36"/>
      <c r="AV176" s="43"/>
      <c r="AW176" s="43"/>
    </row>
    <row r="177" spans="2:49" ht="13.5" customHeight="1" x14ac:dyDescent="0.25">
      <c r="G177" s="180" t="s">
        <v>186</v>
      </c>
      <c r="H177" s="180"/>
      <c r="I177" s="180" t="s">
        <v>187</v>
      </c>
      <c r="J177" s="37" t="str">
        <f>I176</f>
        <v/>
      </c>
      <c r="K177" s="8"/>
      <c r="L177" s="9"/>
      <c r="M177" s="8"/>
      <c r="O177" s="38"/>
      <c r="Z177" s="49"/>
      <c r="AB177" s="36"/>
      <c r="AV177" s="43"/>
      <c r="AW177" s="43"/>
    </row>
    <row r="178" spans="2:49" ht="13.5" customHeight="1" x14ac:dyDescent="0.25">
      <c r="B178" s="27" t="s">
        <v>10</v>
      </c>
      <c r="C178" s="7">
        <v>4</v>
      </c>
      <c r="D178" s="68" t="s">
        <v>16</v>
      </c>
      <c r="E178" s="132" t="s">
        <v>167</v>
      </c>
      <c r="G178" s="65" t="str">
        <f>K136</f>
        <v/>
      </c>
      <c r="H178" s="138" t="s">
        <v>203</v>
      </c>
      <c r="I178" s="65" t="str">
        <f>AG113</f>
        <v/>
      </c>
      <c r="J178" s="37" t="str">
        <f>G178</f>
        <v/>
      </c>
      <c r="K178" s="16"/>
      <c r="L178" s="7" t="s">
        <v>5</v>
      </c>
      <c r="M178" s="17"/>
      <c r="O178" s="36" t="s">
        <v>28</v>
      </c>
      <c r="Z178" s="49"/>
      <c r="AB178" s="36"/>
      <c r="AV178" s="43"/>
      <c r="AW178" s="43"/>
    </row>
    <row r="179" spans="2:49" ht="13.5" customHeight="1" x14ac:dyDescent="0.25">
      <c r="G179" s="32"/>
      <c r="H179" s="13"/>
      <c r="J179" s="37" t="str">
        <f>I178</f>
        <v/>
      </c>
      <c r="K179" s="43"/>
      <c r="L179" s="43"/>
      <c r="M179" s="43"/>
      <c r="O179" s="36"/>
      <c r="Z179" s="49"/>
      <c r="AB179" s="36"/>
      <c r="AV179" s="43"/>
      <c r="AW179" s="43"/>
    </row>
    <row r="180" spans="2:49" ht="13.5" customHeight="1" thickBot="1" x14ac:dyDescent="0.3">
      <c r="G180" s="64" t="s">
        <v>221</v>
      </c>
      <c r="H180" s="8"/>
      <c r="I180" s="5"/>
      <c r="J180" s="5"/>
      <c r="K180" s="9"/>
      <c r="L180" s="9"/>
      <c r="M180" s="9"/>
      <c r="O180" s="36"/>
      <c r="P180" s="22"/>
    </row>
    <row r="181" spans="2:49" ht="13.5" customHeight="1" x14ac:dyDescent="0.25">
      <c r="G181" s="34" t="s">
        <v>222</v>
      </c>
      <c r="H181" s="18"/>
      <c r="J181" s="14"/>
      <c r="K181" s="214"/>
      <c r="L181" s="215"/>
      <c r="M181" s="216"/>
      <c r="O181" s="36" t="s">
        <v>269</v>
      </c>
      <c r="P181" s="23"/>
      <c r="Q181" s="44"/>
    </row>
    <row r="182" spans="2:49" ht="13.5" customHeight="1" x14ac:dyDescent="0.25">
      <c r="G182" s="34" t="s">
        <v>223</v>
      </c>
      <c r="H182" s="18"/>
      <c r="J182" s="14"/>
      <c r="K182" s="206"/>
      <c r="L182" s="207"/>
      <c r="M182" s="208"/>
      <c r="O182" s="36" t="s">
        <v>269</v>
      </c>
      <c r="P182" s="24"/>
      <c r="Q182" s="45"/>
    </row>
    <row r="183" spans="2:49" ht="13.5" customHeight="1" x14ac:dyDescent="0.25">
      <c r="G183" s="34" t="s">
        <v>224</v>
      </c>
      <c r="H183" s="18"/>
      <c r="J183" s="14"/>
      <c r="K183" s="206"/>
      <c r="L183" s="207"/>
      <c r="M183" s="208"/>
      <c r="O183" s="36" t="s">
        <v>269</v>
      </c>
      <c r="P183" s="22"/>
    </row>
    <row r="184" spans="2:49" ht="13.5" customHeight="1" x14ac:dyDescent="0.25">
      <c r="G184" s="34" t="s">
        <v>225</v>
      </c>
      <c r="H184" s="18"/>
      <c r="J184" s="14"/>
      <c r="K184" s="206"/>
      <c r="L184" s="207"/>
      <c r="M184" s="208"/>
      <c r="O184" s="36" t="s">
        <v>269</v>
      </c>
      <c r="P184" s="22"/>
    </row>
    <row r="185" spans="2:49" ht="13.5" customHeight="1" x14ac:dyDescent="0.25">
      <c r="G185" s="34" t="s">
        <v>226</v>
      </c>
      <c r="H185" s="18"/>
      <c r="J185" s="14"/>
      <c r="K185" s="206"/>
      <c r="L185" s="207"/>
      <c r="M185" s="208"/>
      <c r="O185" s="36" t="s">
        <v>269</v>
      </c>
      <c r="P185" s="23"/>
      <c r="Q185" s="44"/>
    </row>
    <row r="186" spans="2:49" ht="13.5" customHeight="1" x14ac:dyDescent="0.25">
      <c r="G186" s="34" t="s">
        <v>227</v>
      </c>
      <c r="H186" s="18"/>
      <c r="J186" s="14"/>
      <c r="K186" s="206"/>
      <c r="L186" s="207"/>
      <c r="M186" s="208"/>
      <c r="O186" s="36" t="s">
        <v>269</v>
      </c>
      <c r="P186" s="24"/>
      <c r="Q186" s="45"/>
    </row>
    <row r="187" spans="2:49" ht="13.5" customHeight="1" x14ac:dyDescent="0.25">
      <c r="G187" s="34" t="s">
        <v>228</v>
      </c>
      <c r="H187" s="18"/>
      <c r="J187" s="14"/>
      <c r="K187" s="206"/>
      <c r="L187" s="207"/>
      <c r="M187" s="208"/>
      <c r="O187" s="36" t="s">
        <v>269</v>
      </c>
      <c r="P187" s="22"/>
    </row>
    <row r="188" spans="2:49" ht="13.5" customHeight="1" x14ac:dyDescent="0.25">
      <c r="G188" s="34" t="s">
        <v>229</v>
      </c>
      <c r="H188" s="18"/>
      <c r="J188" s="14"/>
      <c r="K188" s="206"/>
      <c r="L188" s="207"/>
      <c r="M188" s="208"/>
      <c r="O188" s="36" t="s">
        <v>269</v>
      </c>
      <c r="P188" s="22"/>
    </row>
    <row r="189" spans="2:49" ht="13.5" customHeight="1" x14ac:dyDescent="0.25">
      <c r="G189" s="34" t="s">
        <v>230</v>
      </c>
      <c r="H189" s="18"/>
      <c r="J189" s="14"/>
      <c r="K189" s="206"/>
      <c r="L189" s="207"/>
      <c r="M189" s="208"/>
      <c r="O189" s="36" t="s">
        <v>269</v>
      </c>
      <c r="Z189" s="49"/>
      <c r="AB189" s="49"/>
      <c r="AC189" s="36"/>
      <c r="AD189" s="36"/>
      <c r="AE189" s="36"/>
      <c r="AF189" s="36"/>
      <c r="AG189" s="36"/>
      <c r="AH189" s="36"/>
      <c r="AI189" s="36"/>
      <c r="AJ189" s="36"/>
      <c r="AK189" s="36"/>
      <c r="AL189" s="36"/>
      <c r="AM189" s="36"/>
      <c r="AN189" s="36"/>
      <c r="AO189" s="36"/>
      <c r="AP189" s="36"/>
      <c r="AQ189" s="36"/>
      <c r="AR189" s="36"/>
      <c r="AS189" s="36"/>
      <c r="AT189" s="36"/>
      <c r="AV189" s="43"/>
      <c r="AW189" s="43"/>
    </row>
    <row r="190" spans="2:49" ht="13.5" customHeight="1" x14ac:dyDescent="0.25">
      <c r="G190" s="34" t="s">
        <v>231</v>
      </c>
      <c r="H190" s="18"/>
      <c r="J190" s="14"/>
      <c r="K190" s="206"/>
      <c r="L190" s="207"/>
      <c r="M190" s="208"/>
      <c r="O190" s="36" t="s">
        <v>269</v>
      </c>
      <c r="Z190" s="49"/>
      <c r="AH190"/>
      <c r="AI190"/>
    </row>
    <row r="191" spans="2:49" ht="13.5" customHeight="1" x14ac:dyDescent="0.25">
      <c r="G191" s="34" t="s">
        <v>232</v>
      </c>
      <c r="H191" s="18"/>
      <c r="J191" s="14"/>
      <c r="K191" s="206"/>
      <c r="L191" s="207"/>
      <c r="M191" s="208"/>
      <c r="O191" s="36" t="s">
        <v>269</v>
      </c>
      <c r="Z191" s="49"/>
      <c r="AH191"/>
      <c r="AI191"/>
    </row>
    <row r="192" spans="2:49" ht="13.5" customHeight="1" x14ac:dyDescent="0.25">
      <c r="G192" s="34" t="s">
        <v>233</v>
      </c>
      <c r="H192" s="18"/>
      <c r="J192" s="14"/>
      <c r="K192" s="206"/>
      <c r="L192" s="207"/>
      <c r="M192" s="208"/>
      <c r="O192" s="36" t="s">
        <v>269</v>
      </c>
      <c r="Z192" s="49"/>
      <c r="AH192"/>
      <c r="AI192"/>
    </row>
    <row r="193" spans="2:35" ht="13.5" customHeight="1" x14ac:dyDescent="0.25">
      <c r="G193" s="34" t="s">
        <v>234</v>
      </c>
      <c r="H193" s="18"/>
      <c r="J193" s="14"/>
      <c r="K193" s="206"/>
      <c r="L193" s="207"/>
      <c r="M193" s="208"/>
      <c r="O193" s="36" t="s">
        <v>269</v>
      </c>
      <c r="Z193" s="49"/>
      <c r="AH193"/>
      <c r="AI193"/>
    </row>
    <row r="194" spans="2:35" ht="13.5" customHeight="1" x14ac:dyDescent="0.25">
      <c r="G194" s="34" t="s">
        <v>235</v>
      </c>
      <c r="H194" s="18"/>
      <c r="J194" s="14"/>
      <c r="K194" s="206"/>
      <c r="L194" s="207"/>
      <c r="M194" s="208"/>
      <c r="O194" s="36" t="s">
        <v>269</v>
      </c>
      <c r="Z194" s="49"/>
      <c r="AH194"/>
      <c r="AI194"/>
    </row>
    <row r="195" spans="2:35" ht="13.5" customHeight="1" x14ac:dyDescent="0.25">
      <c r="G195" s="34" t="s">
        <v>236</v>
      </c>
      <c r="H195" s="18"/>
      <c r="J195" s="14"/>
      <c r="K195" s="206"/>
      <c r="L195" s="207"/>
      <c r="M195" s="208"/>
      <c r="O195" s="36" t="s">
        <v>269</v>
      </c>
      <c r="Z195" s="49"/>
      <c r="AH195"/>
      <c r="AI195"/>
    </row>
    <row r="196" spans="2:35" ht="13.5" customHeight="1" thickBot="1" x14ac:dyDescent="0.3">
      <c r="G196" s="34" t="s">
        <v>237</v>
      </c>
      <c r="H196" s="18"/>
      <c r="J196" s="14"/>
      <c r="K196" s="209"/>
      <c r="L196" s="210"/>
      <c r="M196" s="211"/>
      <c r="O196" s="36" t="s">
        <v>269</v>
      </c>
      <c r="Z196" s="49"/>
      <c r="AH196"/>
      <c r="AI196"/>
    </row>
    <row r="197" spans="2:35" ht="13.5" customHeight="1" x14ac:dyDescent="0.25">
      <c r="G197" s="32"/>
      <c r="H197" s="13"/>
      <c r="J197" s="14"/>
      <c r="K197" s="43"/>
      <c r="L197" s="43"/>
      <c r="M197" s="43"/>
      <c r="O197" s="36"/>
    </row>
    <row r="198" spans="2:35" ht="13.5" customHeight="1" x14ac:dyDescent="0.25">
      <c r="G198" s="212" t="s">
        <v>80</v>
      </c>
      <c r="H198" s="212"/>
      <c r="I198" s="212"/>
      <c r="O198" s="38"/>
    </row>
    <row r="199" spans="2:35" ht="13.5" customHeight="1" x14ac:dyDescent="0.25">
      <c r="G199" s="180" t="s">
        <v>238</v>
      </c>
      <c r="H199" s="181"/>
      <c r="I199" s="180" t="s">
        <v>239</v>
      </c>
      <c r="J199" s="8"/>
      <c r="K199" s="10"/>
      <c r="L199" s="10"/>
      <c r="M199" s="10"/>
      <c r="O199" s="38"/>
    </row>
    <row r="200" spans="2:35" ht="13.5" customHeight="1" x14ac:dyDescent="0.25">
      <c r="B200" s="27" t="s">
        <v>10</v>
      </c>
      <c r="C200" s="7">
        <v>4</v>
      </c>
      <c r="D200" s="68" t="s">
        <v>16</v>
      </c>
      <c r="E200" s="67" t="s">
        <v>157</v>
      </c>
      <c r="G200" s="65">
        <f>K181</f>
        <v>0</v>
      </c>
      <c r="H200" s="33" t="s">
        <v>48</v>
      </c>
      <c r="I200" s="65">
        <f>K184</f>
        <v>0</v>
      </c>
      <c r="J200" s="37">
        <f>G200</f>
        <v>0</v>
      </c>
      <c r="K200" s="16"/>
      <c r="L200" s="7" t="s">
        <v>5</v>
      </c>
      <c r="M200" s="17"/>
      <c r="O200" s="36" t="s">
        <v>28</v>
      </c>
    </row>
    <row r="201" spans="2:35" ht="13.5" customHeight="1" x14ac:dyDescent="0.25">
      <c r="G201" s="180" t="s">
        <v>240</v>
      </c>
      <c r="H201" s="180"/>
      <c r="I201" s="180" t="s">
        <v>241</v>
      </c>
      <c r="J201" s="37">
        <f>I200</f>
        <v>0</v>
      </c>
      <c r="K201" s="8"/>
      <c r="L201" s="9"/>
      <c r="M201" s="8"/>
      <c r="O201" s="38"/>
    </row>
    <row r="202" spans="2:35" ht="13.5" customHeight="1" x14ac:dyDescent="0.25">
      <c r="B202" s="27" t="s">
        <v>10</v>
      </c>
      <c r="C202" s="7">
        <v>4</v>
      </c>
      <c r="D202" s="68" t="s">
        <v>16</v>
      </c>
      <c r="E202" s="67" t="s">
        <v>162</v>
      </c>
      <c r="G202" s="65">
        <f>K183</f>
        <v>0</v>
      </c>
      <c r="H202" s="33" t="s">
        <v>49</v>
      </c>
      <c r="I202" s="65">
        <f>K186</f>
        <v>0</v>
      </c>
      <c r="J202" s="37">
        <f>G202</f>
        <v>0</v>
      </c>
      <c r="K202" s="16"/>
      <c r="L202" s="7" t="s">
        <v>5</v>
      </c>
      <c r="M202" s="17"/>
      <c r="O202" s="36" t="s">
        <v>28</v>
      </c>
    </row>
    <row r="203" spans="2:35" ht="13.5" customHeight="1" x14ac:dyDescent="0.25">
      <c r="G203" s="180" t="s">
        <v>242</v>
      </c>
      <c r="H203" s="180"/>
      <c r="I203" s="180" t="s">
        <v>243</v>
      </c>
      <c r="J203" s="37">
        <f>I202</f>
        <v>0</v>
      </c>
      <c r="K203" s="8"/>
      <c r="L203" s="9"/>
      <c r="M203" s="8"/>
      <c r="O203" s="38"/>
    </row>
    <row r="204" spans="2:35" ht="13.5" customHeight="1" x14ac:dyDescent="0.25">
      <c r="B204" s="27" t="s">
        <v>11</v>
      </c>
      <c r="C204" s="7">
        <v>5</v>
      </c>
      <c r="D204" s="68" t="s">
        <v>16</v>
      </c>
      <c r="E204" s="67" t="s">
        <v>160</v>
      </c>
      <c r="G204" s="65">
        <f>K182</f>
        <v>0</v>
      </c>
      <c r="H204" s="33" t="s">
        <v>50</v>
      </c>
      <c r="I204" s="65">
        <f>K185</f>
        <v>0</v>
      </c>
      <c r="J204" s="37">
        <f>G204</f>
        <v>0</v>
      </c>
      <c r="K204" s="16"/>
      <c r="L204" s="7" t="s">
        <v>5</v>
      </c>
      <c r="M204" s="17"/>
      <c r="O204" s="36" t="s">
        <v>28</v>
      </c>
    </row>
    <row r="205" spans="2:35" ht="13.5" customHeight="1" x14ac:dyDescent="0.25">
      <c r="G205" s="180" t="s">
        <v>244</v>
      </c>
      <c r="H205" s="180"/>
      <c r="I205" s="180" t="s">
        <v>245</v>
      </c>
      <c r="J205" s="37">
        <f>I204</f>
        <v>0</v>
      </c>
      <c r="K205" s="8"/>
      <c r="L205" s="9"/>
      <c r="M205" s="8"/>
      <c r="O205" s="38"/>
    </row>
    <row r="206" spans="2:35" ht="13.5" customHeight="1" x14ac:dyDescent="0.25">
      <c r="B206" s="27" t="s">
        <v>12</v>
      </c>
      <c r="C206" s="7">
        <v>6</v>
      </c>
      <c r="D206" s="68" t="s">
        <v>16</v>
      </c>
      <c r="E206" s="132" t="s">
        <v>159</v>
      </c>
      <c r="G206" s="65">
        <f>K187</f>
        <v>0</v>
      </c>
      <c r="H206" s="33" t="s">
        <v>51</v>
      </c>
      <c r="I206" s="65">
        <f>K188</f>
        <v>0</v>
      </c>
      <c r="J206" s="37">
        <f>G206</f>
        <v>0</v>
      </c>
      <c r="K206" s="16"/>
      <c r="L206" s="7" t="s">
        <v>5</v>
      </c>
      <c r="M206" s="17"/>
      <c r="O206" s="36" t="s">
        <v>28</v>
      </c>
    </row>
    <row r="207" spans="2:35" ht="13.5" customHeight="1" x14ac:dyDescent="0.25">
      <c r="G207" s="180" t="s">
        <v>246</v>
      </c>
      <c r="H207" s="181"/>
      <c r="I207" s="180" t="s">
        <v>247</v>
      </c>
      <c r="J207" s="37">
        <f>I206</f>
        <v>0</v>
      </c>
      <c r="O207" s="38"/>
    </row>
    <row r="208" spans="2:35" ht="13.5" customHeight="1" x14ac:dyDescent="0.25">
      <c r="B208" s="27" t="s">
        <v>12</v>
      </c>
      <c r="C208" s="7">
        <v>6</v>
      </c>
      <c r="D208" s="68" t="s">
        <v>16</v>
      </c>
      <c r="E208" s="67" t="s">
        <v>43</v>
      </c>
      <c r="G208" s="65">
        <f>K192</f>
        <v>0</v>
      </c>
      <c r="H208" s="33" t="s">
        <v>52</v>
      </c>
      <c r="I208" s="65">
        <f>K191</f>
        <v>0</v>
      </c>
      <c r="J208" s="37">
        <f>G208</f>
        <v>0</v>
      </c>
      <c r="K208" s="16"/>
      <c r="L208" s="7" t="s">
        <v>5</v>
      </c>
      <c r="M208" s="17"/>
      <c r="O208" s="36" t="s">
        <v>28</v>
      </c>
    </row>
    <row r="209" spans="2:17" ht="13.5" customHeight="1" x14ac:dyDescent="0.25">
      <c r="G209" s="180" t="s">
        <v>248</v>
      </c>
      <c r="H209" s="180"/>
      <c r="I209" s="180" t="s">
        <v>249</v>
      </c>
      <c r="J209" s="37">
        <f>I208</f>
        <v>0</v>
      </c>
      <c r="K209" s="8"/>
      <c r="L209" s="9"/>
      <c r="M209" s="8"/>
      <c r="O209" s="38"/>
    </row>
    <row r="210" spans="2:17" ht="13.5" customHeight="1" x14ac:dyDescent="0.25">
      <c r="B210" s="27" t="s">
        <v>8</v>
      </c>
      <c r="C210" s="7">
        <v>7</v>
      </c>
      <c r="D210" s="68" t="s">
        <v>16</v>
      </c>
      <c r="E210" s="132" t="s">
        <v>159</v>
      </c>
      <c r="G210" s="65">
        <f>K190</f>
        <v>0</v>
      </c>
      <c r="H210" s="33" t="s">
        <v>53</v>
      </c>
      <c r="I210" s="65">
        <f>K189</f>
        <v>0</v>
      </c>
      <c r="J210" s="37">
        <f>G210</f>
        <v>0</v>
      </c>
      <c r="K210" s="16"/>
      <c r="L210" s="7" t="s">
        <v>5</v>
      </c>
      <c r="M210" s="17"/>
      <c r="O210" s="36" t="s">
        <v>28</v>
      </c>
    </row>
    <row r="211" spans="2:17" ht="13.5" customHeight="1" x14ac:dyDescent="0.25">
      <c r="G211" s="180" t="s">
        <v>250</v>
      </c>
      <c r="H211" s="180"/>
      <c r="I211" s="180" t="s">
        <v>251</v>
      </c>
      <c r="J211" s="37">
        <f>I210</f>
        <v>0</v>
      </c>
      <c r="K211" s="8"/>
      <c r="L211" s="9"/>
      <c r="M211" s="8"/>
      <c r="O211" s="38"/>
    </row>
    <row r="212" spans="2:17" ht="13.5" customHeight="1" x14ac:dyDescent="0.25">
      <c r="B212" s="27" t="s">
        <v>8</v>
      </c>
      <c r="C212" s="7">
        <v>7</v>
      </c>
      <c r="D212" s="68" t="s">
        <v>16</v>
      </c>
      <c r="E212" s="67" t="s">
        <v>37</v>
      </c>
      <c r="G212" s="65">
        <f>K195</f>
        <v>0</v>
      </c>
      <c r="H212" s="33" t="s">
        <v>54</v>
      </c>
      <c r="I212" s="65">
        <f>K194</f>
        <v>0</v>
      </c>
      <c r="J212" s="37">
        <f>G212</f>
        <v>0</v>
      </c>
      <c r="K212" s="16"/>
      <c r="L212" s="7" t="s">
        <v>5</v>
      </c>
      <c r="M212" s="17"/>
      <c r="O212" s="36" t="s">
        <v>28</v>
      </c>
    </row>
    <row r="213" spans="2:17" ht="13.5" customHeight="1" x14ac:dyDescent="0.25">
      <c r="G213" s="180" t="s">
        <v>252</v>
      </c>
      <c r="H213" s="180"/>
      <c r="I213" s="180" t="s">
        <v>253</v>
      </c>
      <c r="J213" s="37">
        <f>I212</f>
        <v>0</v>
      </c>
      <c r="K213" s="8"/>
      <c r="L213" s="9"/>
      <c r="M213" s="8"/>
      <c r="O213" s="38"/>
    </row>
    <row r="214" spans="2:17" ht="13.5" customHeight="1" x14ac:dyDescent="0.25">
      <c r="B214" s="27" t="s">
        <v>8</v>
      </c>
      <c r="C214" s="7">
        <v>7</v>
      </c>
      <c r="D214" s="68" t="s">
        <v>16</v>
      </c>
      <c r="E214" s="67" t="s">
        <v>160</v>
      </c>
      <c r="G214" s="65">
        <f>K193</f>
        <v>0</v>
      </c>
      <c r="H214" s="33" t="s">
        <v>55</v>
      </c>
      <c r="I214" s="65">
        <f>K196</f>
        <v>0</v>
      </c>
      <c r="J214" s="37">
        <f>G214</f>
        <v>0</v>
      </c>
      <c r="K214" s="16"/>
      <c r="L214" s="7" t="s">
        <v>5</v>
      </c>
      <c r="M214" s="17"/>
      <c r="O214" s="36" t="s">
        <v>28</v>
      </c>
    </row>
    <row r="215" spans="2:17" ht="13.5" customHeight="1" x14ac:dyDescent="0.25">
      <c r="J215" s="21">
        <f>I214</f>
        <v>0</v>
      </c>
      <c r="O215" s="38"/>
    </row>
    <row r="216" spans="2:17" ht="13.5" customHeight="1" thickBot="1" x14ac:dyDescent="0.3">
      <c r="G216" s="64" t="s">
        <v>68</v>
      </c>
      <c r="H216" s="8"/>
      <c r="I216" s="5"/>
      <c r="J216" s="5"/>
      <c r="K216" s="9"/>
      <c r="L216" s="9"/>
      <c r="M216" s="9"/>
      <c r="O216" s="36"/>
      <c r="P216" s="22"/>
    </row>
    <row r="217" spans="2:17" ht="13.5" customHeight="1" x14ac:dyDescent="0.25">
      <c r="G217" s="34" t="s">
        <v>56</v>
      </c>
      <c r="H217" s="18"/>
      <c r="J217" s="14"/>
      <c r="K217" s="214"/>
      <c r="L217" s="215"/>
      <c r="M217" s="216"/>
      <c r="O217" s="36" t="s">
        <v>28</v>
      </c>
      <c r="P217" s="23"/>
      <c r="Q217" s="44"/>
    </row>
    <row r="218" spans="2:17" ht="13.5" customHeight="1" x14ac:dyDescent="0.25">
      <c r="G218" s="34" t="s">
        <v>57</v>
      </c>
      <c r="H218" s="18"/>
      <c r="J218" s="14"/>
      <c r="K218" s="206"/>
      <c r="L218" s="207"/>
      <c r="M218" s="208"/>
      <c r="O218" s="36" t="s">
        <v>28</v>
      </c>
      <c r="P218" s="24"/>
      <c r="Q218" s="45"/>
    </row>
    <row r="219" spans="2:17" ht="13.5" customHeight="1" x14ac:dyDescent="0.25">
      <c r="G219" s="34" t="s">
        <v>58</v>
      </c>
      <c r="H219" s="18"/>
      <c r="J219" s="14"/>
      <c r="K219" s="206"/>
      <c r="L219" s="207"/>
      <c r="M219" s="208"/>
      <c r="O219" s="36" t="s">
        <v>28</v>
      </c>
      <c r="P219" s="22"/>
    </row>
    <row r="220" spans="2:17" ht="13.5" customHeight="1" x14ac:dyDescent="0.25">
      <c r="G220" s="34" t="s">
        <v>59</v>
      </c>
      <c r="H220" s="18"/>
      <c r="J220" s="14"/>
      <c r="K220" s="206"/>
      <c r="L220" s="207"/>
      <c r="M220" s="208"/>
      <c r="O220" s="36" t="s">
        <v>28</v>
      </c>
      <c r="P220" s="22"/>
    </row>
    <row r="221" spans="2:17" ht="13.5" customHeight="1" x14ac:dyDescent="0.25">
      <c r="G221" s="34" t="s">
        <v>60</v>
      </c>
      <c r="H221" s="18"/>
      <c r="J221" s="14"/>
      <c r="K221" s="206"/>
      <c r="L221" s="207"/>
      <c r="M221" s="208"/>
      <c r="O221" s="36" t="s">
        <v>28</v>
      </c>
      <c r="P221" s="23"/>
      <c r="Q221" s="44"/>
    </row>
    <row r="222" spans="2:17" ht="13.5" customHeight="1" x14ac:dyDescent="0.25">
      <c r="G222" s="34" t="s">
        <v>61</v>
      </c>
      <c r="H222" s="18"/>
      <c r="J222" s="14"/>
      <c r="K222" s="206"/>
      <c r="L222" s="207"/>
      <c r="M222" s="208"/>
      <c r="O222" s="36" t="s">
        <v>28</v>
      </c>
      <c r="P222" s="24"/>
      <c r="Q222" s="45"/>
    </row>
    <row r="223" spans="2:17" ht="13.5" customHeight="1" x14ac:dyDescent="0.25">
      <c r="G223" s="34" t="s">
        <v>62</v>
      </c>
      <c r="H223" s="18"/>
      <c r="J223" s="14"/>
      <c r="K223" s="206"/>
      <c r="L223" s="207"/>
      <c r="M223" s="208"/>
      <c r="O223" s="36" t="s">
        <v>28</v>
      </c>
      <c r="P223" s="22"/>
    </row>
    <row r="224" spans="2:17" ht="13.5" customHeight="1" thickBot="1" x14ac:dyDescent="0.3">
      <c r="G224" s="34" t="s">
        <v>63</v>
      </c>
      <c r="H224" s="18"/>
      <c r="J224" s="14"/>
      <c r="K224" s="209"/>
      <c r="L224" s="210"/>
      <c r="M224" s="211"/>
      <c r="O224" s="36" t="s">
        <v>28</v>
      </c>
      <c r="P224" s="22"/>
    </row>
    <row r="225" spans="2:17" ht="13.5" customHeight="1" x14ac:dyDescent="0.25">
      <c r="O225" s="38"/>
      <c r="P225" s="21"/>
    </row>
    <row r="226" spans="2:17" ht="13.5" customHeight="1" x14ac:dyDescent="0.25">
      <c r="G226" s="212" t="s">
        <v>13</v>
      </c>
      <c r="H226" s="212"/>
      <c r="I226" s="212"/>
      <c r="O226" s="38"/>
    </row>
    <row r="227" spans="2:17" ht="13.5" customHeight="1" x14ac:dyDescent="0.25">
      <c r="G227" s="35" t="s">
        <v>49</v>
      </c>
      <c r="H227" s="5"/>
      <c r="I227" s="35" t="s">
        <v>48</v>
      </c>
      <c r="O227" s="38"/>
    </row>
    <row r="228" spans="2:17" ht="13.5" customHeight="1" x14ac:dyDescent="0.25">
      <c r="B228" s="27" t="s">
        <v>7</v>
      </c>
      <c r="C228" s="7">
        <v>9</v>
      </c>
      <c r="D228" s="68" t="s">
        <v>16</v>
      </c>
      <c r="E228" s="67" t="s">
        <v>160</v>
      </c>
      <c r="G228" s="65">
        <f>K218</f>
        <v>0</v>
      </c>
      <c r="H228" s="33" t="s">
        <v>64</v>
      </c>
      <c r="I228" s="65">
        <f>K217</f>
        <v>0</v>
      </c>
      <c r="J228" s="37">
        <f>G228</f>
        <v>0</v>
      </c>
      <c r="K228" s="16"/>
      <c r="L228" s="7" t="s">
        <v>5</v>
      </c>
      <c r="M228" s="17"/>
      <c r="O228" s="36" t="s">
        <v>28</v>
      </c>
    </row>
    <row r="229" spans="2:17" ht="13.5" customHeight="1" x14ac:dyDescent="0.25">
      <c r="G229" s="35" t="s">
        <v>52</v>
      </c>
      <c r="H229" s="5"/>
      <c r="I229" s="35" t="s">
        <v>53</v>
      </c>
      <c r="J229" s="37">
        <f>I228</f>
        <v>0</v>
      </c>
      <c r="K229" s="8"/>
      <c r="L229" s="9"/>
      <c r="M229" s="8"/>
      <c r="O229" s="38"/>
    </row>
    <row r="230" spans="2:17" ht="13.5" customHeight="1" x14ac:dyDescent="0.25">
      <c r="B230" s="27" t="s">
        <v>4</v>
      </c>
      <c r="C230" s="7">
        <v>10</v>
      </c>
      <c r="D230" s="68" t="s">
        <v>16</v>
      </c>
      <c r="E230" s="67" t="s">
        <v>43</v>
      </c>
      <c r="G230" s="65">
        <f>K221</f>
        <v>0</v>
      </c>
      <c r="H230" s="33" t="s">
        <v>65</v>
      </c>
      <c r="I230" s="65">
        <f>K222</f>
        <v>0</v>
      </c>
      <c r="J230" s="37">
        <f>G230</f>
        <v>0</v>
      </c>
      <c r="K230" s="16"/>
      <c r="L230" s="7" t="s">
        <v>5</v>
      </c>
      <c r="M230" s="17"/>
      <c r="O230" s="36" t="s">
        <v>28</v>
      </c>
    </row>
    <row r="231" spans="2:17" ht="13.5" customHeight="1" x14ac:dyDescent="0.25">
      <c r="G231" s="35" t="s">
        <v>50</v>
      </c>
      <c r="H231" s="8"/>
      <c r="I231" s="35" t="s">
        <v>51</v>
      </c>
      <c r="J231" s="37">
        <f>I230</f>
        <v>0</v>
      </c>
      <c r="K231" s="8"/>
      <c r="L231" s="9"/>
      <c r="M231" s="8"/>
      <c r="O231" s="38"/>
    </row>
    <row r="232" spans="2:17" ht="13.5" customHeight="1" x14ac:dyDescent="0.25">
      <c r="B232" s="27" t="s">
        <v>10</v>
      </c>
      <c r="C232" s="7">
        <v>11</v>
      </c>
      <c r="D232" s="68" t="s">
        <v>16</v>
      </c>
      <c r="E232" s="67" t="s">
        <v>162</v>
      </c>
      <c r="G232" s="65">
        <f>K219</f>
        <v>0</v>
      </c>
      <c r="H232" s="33" t="s">
        <v>66</v>
      </c>
      <c r="I232" s="65">
        <f>K220</f>
        <v>0</v>
      </c>
      <c r="J232" s="37">
        <f>G232</f>
        <v>0</v>
      </c>
      <c r="K232" s="16"/>
      <c r="L232" s="7" t="s">
        <v>5</v>
      </c>
      <c r="M232" s="17"/>
      <c r="O232" s="36" t="s">
        <v>28</v>
      </c>
    </row>
    <row r="233" spans="2:17" ht="13.5" customHeight="1" x14ac:dyDescent="0.25">
      <c r="G233" s="35" t="s">
        <v>54</v>
      </c>
      <c r="H233" s="8"/>
      <c r="I233" s="35" t="s">
        <v>55</v>
      </c>
      <c r="J233" s="37">
        <f>I232</f>
        <v>0</v>
      </c>
      <c r="K233" s="8"/>
      <c r="L233" s="9"/>
      <c r="M233" s="8"/>
      <c r="O233" s="38"/>
    </row>
    <row r="234" spans="2:17" ht="13.5" customHeight="1" x14ac:dyDescent="0.25">
      <c r="B234" s="27" t="s">
        <v>11</v>
      </c>
      <c r="C234" s="7">
        <v>12</v>
      </c>
      <c r="D234" s="68" t="s">
        <v>16</v>
      </c>
      <c r="E234" s="132" t="s">
        <v>122</v>
      </c>
      <c r="G234" s="65">
        <f>K223</f>
        <v>0</v>
      </c>
      <c r="H234" s="33" t="s">
        <v>67</v>
      </c>
      <c r="I234" s="65">
        <f>K224</f>
        <v>0</v>
      </c>
      <c r="J234" s="37">
        <f>G234</f>
        <v>0</v>
      </c>
      <c r="K234" s="16"/>
      <c r="L234" s="7" t="s">
        <v>5</v>
      </c>
      <c r="M234" s="17"/>
      <c r="O234" s="36" t="s">
        <v>28</v>
      </c>
    </row>
    <row r="235" spans="2:17" ht="13.5" customHeight="1" x14ac:dyDescent="0.25">
      <c r="J235" s="37">
        <f>I234</f>
        <v>0</v>
      </c>
      <c r="O235" s="38"/>
    </row>
    <row r="236" spans="2:17" ht="13.5" customHeight="1" thickBot="1" x14ac:dyDescent="0.3">
      <c r="G236" s="64" t="s">
        <v>69</v>
      </c>
      <c r="H236" s="8"/>
      <c r="I236" s="5"/>
      <c r="J236" s="5"/>
      <c r="K236" s="9"/>
      <c r="L236" s="9"/>
      <c r="M236" s="9"/>
      <c r="O236" s="38"/>
      <c r="P236" s="22"/>
    </row>
    <row r="237" spans="2:17" ht="13.5" customHeight="1" x14ac:dyDescent="0.25">
      <c r="G237" s="34" t="s">
        <v>73</v>
      </c>
      <c r="H237" s="18"/>
      <c r="J237" s="14"/>
      <c r="K237" s="214"/>
      <c r="L237" s="215"/>
      <c r="M237" s="216"/>
      <c r="O237" s="36" t="s">
        <v>79</v>
      </c>
      <c r="P237" s="23"/>
      <c r="Q237" s="44"/>
    </row>
    <row r="238" spans="2:17" ht="13.5" customHeight="1" x14ac:dyDescent="0.25">
      <c r="G238" s="34" t="s">
        <v>74</v>
      </c>
      <c r="H238" s="18"/>
      <c r="J238" s="14"/>
      <c r="K238" s="206"/>
      <c r="L238" s="207"/>
      <c r="M238" s="208"/>
      <c r="O238" s="36" t="s">
        <v>79</v>
      </c>
      <c r="P238" s="24"/>
      <c r="Q238" s="45"/>
    </row>
    <row r="239" spans="2:17" ht="13.5" customHeight="1" x14ac:dyDescent="0.25">
      <c r="G239" s="34" t="s">
        <v>75</v>
      </c>
      <c r="H239" s="18"/>
      <c r="J239" s="14"/>
      <c r="K239" s="206"/>
      <c r="L239" s="207"/>
      <c r="M239" s="208"/>
      <c r="O239" s="36" t="s">
        <v>79</v>
      </c>
      <c r="P239" s="22"/>
    </row>
    <row r="240" spans="2:17" ht="13.5" customHeight="1" thickBot="1" x14ac:dyDescent="0.3">
      <c r="G240" s="34" t="s">
        <v>76</v>
      </c>
      <c r="H240" s="18"/>
      <c r="J240" s="14"/>
      <c r="K240" s="209"/>
      <c r="L240" s="210"/>
      <c r="M240" s="211"/>
      <c r="O240" s="36" t="s">
        <v>79</v>
      </c>
      <c r="P240" s="22"/>
    </row>
    <row r="241" spans="2:50" ht="13.5" customHeight="1" x14ac:dyDescent="0.25">
      <c r="G241" s="36"/>
      <c r="H241" s="18"/>
      <c r="I241" s="14"/>
      <c r="J241" s="14"/>
      <c r="K241" s="25"/>
      <c r="L241" s="25"/>
      <c r="M241" s="25"/>
      <c r="O241" s="38"/>
      <c r="P241" s="22"/>
    </row>
    <row r="242" spans="2:50" ht="13.5" customHeight="1" x14ac:dyDescent="0.25">
      <c r="G242" s="212" t="s">
        <v>29</v>
      </c>
      <c r="H242" s="212"/>
      <c r="I242" s="212"/>
      <c r="J242" s="14"/>
      <c r="K242" s="25"/>
      <c r="L242" s="25"/>
      <c r="M242" s="25"/>
      <c r="O242" s="38"/>
      <c r="P242" s="22"/>
    </row>
    <row r="243" spans="2:50" ht="13.5" customHeight="1" x14ac:dyDescent="0.25">
      <c r="G243" s="35" t="s">
        <v>64</v>
      </c>
      <c r="H243" s="5"/>
      <c r="I243" s="35" t="s">
        <v>65</v>
      </c>
      <c r="O243" s="38"/>
      <c r="P243" s="22"/>
    </row>
    <row r="244" spans="2:50" ht="13.5" customHeight="1" x14ac:dyDescent="0.25">
      <c r="B244" s="27" t="s">
        <v>8</v>
      </c>
      <c r="C244" s="7">
        <v>14</v>
      </c>
      <c r="D244" s="68" t="s">
        <v>16</v>
      </c>
      <c r="E244" s="67" t="s">
        <v>43</v>
      </c>
      <c r="G244" s="65">
        <f>K237</f>
        <v>0</v>
      </c>
      <c r="H244" s="33" t="s">
        <v>71</v>
      </c>
      <c r="I244" s="65">
        <f>K238</f>
        <v>0</v>
      </c>
      <c r="J244" s="37">
        <f>G244</f>
        <v>0</v>
      </c>
      <c r="K244" s="16"/>
      <c r="L244" s="7" t="s">
        <v>5</v>
      </c>
      <c r="M244" s="17"/>
      <c r="O244" s="36" t="s">
        <v>28</v>
      </c>
    </row>
    <row r="245" spans="2:50" ht="13.5" customHeight="1" x14ac:dyDescent="0.25">
      <c r="G245" s="35" t="s">
        <v>66</v>
      </c>
      <c r="H245" s="5"/>
      <c r="I245" s="35" t="s">
        <v>67</v>
      </c>
      <c r="J245" s="37">
        <f>I244</f>
        <v>0</v>
      </c>
      <c r="K245" s="8"/>
      <c r="L245" s="9"/>
      <c r="M245" s="8"/>
      <c r="O245" s="38"/>
    </row>
    <row r="246" spans="2:50" ht="13.5" customHeight="1" x14ac:dyDescent="0.25">
      <c r="B246" s="27" t="s">
        <v>6</v>
      </c>
      <c r="C246" s="7">
        <v>15</v>
      </c>
      <c r="D246" s="68" t="s">
        <v>16</v>
      </c>
      <c r="E246" s="67" t="s">
        <v>43</v>
      </c>
      <c r="G246" s="65">
        <f>K239</f>
        <v>0</v>
      </c>
      <c r="H246" s="33" t="s">
        <v>72</v>
      </c>
      <c r="I246" s="65">
        <f>K240</f>
        <v>0</v>
      </c>
      <c r="J246" s="37">
        <f>G246</f>
        <v>0</v>
      </c>
      <c r="K246" s="16"/>
      <c r="L246" s="7" t="s">
        <v>5</v>
      </c>
      <c r="M246" s="17"/>
      <c r="O246" s="36" t="s">
        <v>28</v>
      </c>
    </row>
    <row r="247" spans="2:50" ht="13.5" customHeight="1" x14ac:dyDescent="0.25">
      <c r="J247" s="37">
        <f>I246</f>
        <v>0</v>
      </c>
      <c r="O247" s="38"/>
    </row>
    <row r="248" spans="2:50" ht="13.5" customHeight="1" thickBot="1" x14ac:dyDescent="0.3">
      <c r="G248" s="64" t="s">
        <v>70</v>
      </c>
      <c r="H248" s="5"/>
      <c r="I248" s="5"/>
      <c r="J248" s="5"/>
      <c r="K248" s="9"/>
      <c r="L248" s="9"/>
      <c r="M248" s="9"/>
      <c r="O248" s="38"/>
      <c r="P248" s="26"/>
    </row>
    <row r="249" spans="2:50" ht="13.5" customHeight="1" x14ac:dyDescent="0.25">
      <c r="G249" s="34" t="s">
        <v>77</v>
      </c>
      <c r="H249" s="13"/>
      <c r="J249" s="14"/>
      <c r="K249" s="214"/>
      <c r="L249" s="215"/>
      <c r="M249" s="216"/>
      <c r="O249" s="36" t="s">
        <v>30</v>
      </c>
      <c r="P249" s="26"/>
    </row>
    <row r="250" spans="2:50" ht="13.5" customHeight="1" thickBot="1" x14ac:dyDescent="0.3">
      <c r="G250" s="34" t="s">
        <v>78</v>
      </c>
      <c r="H250" s="13"/>
      <c r="J250" s="14"/>
      <c r="K250" s="209"/>
      <c r="L250" s="210"/>
      <c r="M250" s="211"/>
      <c r="O250" s="36" t="s">
        <v>30</v>
      </c>
      <c r="P250" s="26"/>
    </row>
    <row r="251" spans="2:50" ht="13.5" customHeight="1" x14ac:dyDescent="0.25">
      <c r="G251" s="36"/>
      <c r="H251" s="13"/>
      <c r="I251" s="14"/>
      <c r="J251" s="14"/>
      <c r="K251" s="182"/>
      <c r="L251" s="182"/>
      <c r="M251" s="182"/>
      <c r="N251" s="182"/>
      <c r="O251" s="182"/>
      <c r="P251" s="182"/>
      <c r="Q251"/>
      <c r="R251" s="38"/>
      <c r="S251"/>
      <c r="W251" s="43"/>
      <c r="X251" s="43"/>
      <c r="Y251" s="43"/>
      <c r="Z251"/>
      <c r="AA251"/>
      <c r="AB251"/>
      <c r="AV251" s="43"/>
      <c r="AW251" s="43"/>
      <c r="AX251" s="43"/>
    </row>
    <row r="252" spans="2:50" ht="13.5" customHeight="1" x14ac:dyDescent="0.25">
      <c r="G252" s="212" t="s">
        <v>254</v>
      </c>
      <c r="H252" s="213"/>
      <c r="I252" s="213"/>
      <c r="J252" s="36"/>
      <c r="K252" s="10"/>
      <c r="L252" s="10"/>
      <c r="M252" s="10"/>
      <c r="N252" s="10"/>
      <c r="O252" s="10"/>
      <c r="P252" s="10"/>
      <c r="Q252"/>
      <c r="R252" s="38"/>
      <c r="S252"/>
      <c r="W252" s="43"/>
      <c r="X252" s="43"/>
      <c r="Y252" s="43"/>
      <c r="Z252"/>
      <c r="AA252"/>
      <c r="AB252"/>
      <c r="AV252" s="43"/>
      <c r="AW252" s="43"/>
      <c r="AX252" s="43"/>
    </row>
    <row r="253" spans="2:50" ht="13.5" customHeight="1" x14ac:dyDescent="0.25">
      <c r="B253" s="27" t="s">
        <v>10</v>
      </c>
      <c r="C253" s="75">
        <v>18</v>
      </c>
      <c r="D253" s="68" t="s">
        <v>16</v>
      </c>
      <c r="E253" s="67" t="s">
        <v>162</v>
      </c>
      <c r="G253" s="65">
        <f>IF(K249=G244,I244,G244)</f>
        <v>0</v>
      </c>
      <c r="H253" s="19"/>
      <c r="I253" s="65">
        <f>IF(G246=K250,I246,G246)</f>
        <v>0</v>
      </c>
      <c r="J253" s="14"/>
      <c r="K253" s="16"/>
      <c r="L253" s="7" t="s">
        <v>5</v>
      </c>
      <c r="M253" s="17"/>
      <c r="N253" s="182"/>
      <c r="O253" s="36" t="s">
        <v>28</v>
      </c>
      <c r="P253" s="182"/>
      <c r="Q253"/>
      <c r="S253"/>
      <c r="W253" s="43"/>
      <c r="X253" s="43"/>
      <c r="Y253" s="43"/>
      <c r="Z253"/>
      <c r="AA253"/>
      <c r="AB253"/>
      <c r="AV253" s="43"/>
      <c r="AW253" s="43"/>
      <c r="AX253" s="43"/>
    </row>
    <row r="254" spans="2:50" ht="13.5" customHeight="1" x14ac:dyDescent="0.25">
      <c r="G254" s="36"/>
      <c r="H254" s="13"/>
      <c r="I254" s="14"/>
      <c r="J254" s="14"/>
      <c r="K254" s="182"/>
      <c r="L254" s="182"/>
      <c r="M254" s="182"/>
      <c r="N254" s="182"/>
      <c r="O254" s="182"/>
      <c r="P254" s="182"/>
      <c r="Q254"/>
      <c r="R254" s="38"/>
      <c r="S254"/>
      <c r="W254" s="43"/>
      <c r="X254" s="43"/>
      <c r="Y254" s="43"/>
      <c r="Z254"/>
      <c r="AA254"/>
      <c r="AB254"/>
      <c r="AV254" s="43"/>
      <c r="AW254" s="43"/>
      <c r="AX254" s="43"/>
    </row>
    <row r="255" spans="2:50" ht="13.5" customHeight="1" x14ac:dyDescent="0.25">
      <c r="G255" s="212" t="s">
        <v>14</v>
      </c>
      <c r="H255" s="212"/>
      <c r="I255" s="212"/>
      <c r="J255" s="8"/>
      <c r="K255" s="10"/>
      <c r="L255" s="10"/>
      <c r="M255" s="10"/>
      <c r="O255" s="38"/>
    </row>
    <row r="256" spans="2:50" ht="13.5" customHeight="1" x14ac:dyDescent="0.25">
      <c r="B256" s="6" t="s">
        <v>11</v>
      </c>
      <c r="C256" s="7">
        <v>19</v>
      </c>
      <c r="D256" s="66" t="s">
        <v>16</v>
      </c>
      <c r="E256" s="67" t="s">
        <v>43</v>
      </c>
      <c r="G256" s="65">
        <f>K249</f>
        <v>0</v>
      </c>
      <c r="H256" s="19"/>
      <c r="I256" s="65">
        <f>K250</f>
        <v>0</v>
      </c>
      <c r="J256" s="37">
        <f>G256</f>
        <v>0</v>
      </c>
      <c r="K256" s="16"/>
      <c r="L256" s="7" t="s">
        <v>5</v>
      </c>
      <c r="M256" s="17"/>
      <c r="O256" s="36" t="s">
        <v>28</v>
      </c>
    </row>
    <row r="257" spans="7:15" ht="13.5" customHeight="1" x14ac:dyDescent="0.25">
      <c r="G257" s="8"/>
      <c r="H257" s="5"/>
      <c r="I257" s="5"/>
      <c r="J257" s="37">
        <f>I256</f>
        <v>0</v>
      </c>
      <c r="K257" s="9"/>
      <c r="L257" s="9"/>
      <c r="M257" s="9"/>
      <c r="O257" s="38"/>
    </row>
    <row r="258" spans="7:15" ht="13.5" customHeight="1" thickBot="1" x14ac:dyDescent="0.3">
      <c r="H258" s="19"/>
      <c r="I258" s="19"/>
      <c r="J258" s="19"/>
      <c r="K258" s="9"/>
      <c r="L258" s="9"/>
      <c r="M258" s="9"/>
      <c r="O258" s="38"/>
    </row>
    <row r="259" spans="7:15" ht="13.5" customHeight="1" thickBot="1" x14ac:dyDescent="0.3">
      <c r="G259" s="19" t="s">
        <v>220</v>
      </c>
      <c r="H259" s="13"/>
      <c r="J259" s="14"/>
      <c r="K259" s="237"/>
      <c r="L259" s="238"/>
      <c r="M259" s="239"/>
      <c r="O259" s="36" t="s">
        <v>31</v>
      </c>
    </row>
    <row r="260" spans="7:15" x14ac:dyDescent="0.25">
      <c r="G260" s="5"/>
      <c r="H260" s="5"/>
      <c r="K260" s="5"/>
      <c r="L260" s="5"/>
      <c r="M260" s="5"/>
    </row>
    <row r="261" spans="7:15" x14ac:dyDescent="0.25">
      <c r="G261" s="5"/>
      <c r="H261" s="20"/>
      <c r="K261" s="5"/>
      <c r="L261" s="5"/>
      <c r="M261" s="5"/>
    </row>
    <row r="262" spans="7:15" x14ac:dyDescent="0.25">
      <c r="G262" s="5"/>
      <c r="H262" s="5"/>
      <c r="K262" s="5"/>
      <c r="L262" s="5"/>
      <c r="M262" s="5"/>
    </row>
    <row r="263" spans="7:15" x14ac:dyDescent="0.25">
      <c r="G263" s="5"/>
      <c r="H263" s="20"/>
      <c r="K263" s="5"/>
      <c r="L263" s="5"/>
      <c r="M263" s="5"/>
    </row>
    <row r="264" spans="7:15" x14ac:dyDescent="0.25">
      <c r="G264" s="5"/>
      <c r="H264" s="5"/>
      <c r="K264" s="5"/>
      <c r="L264" s="5"/>
      <c r="M264" s="5"/>
    </row>
    <row r="265" spans="7:15" x14ac:dyDescent="0.25">
      <c r="G265" s="5"/>
      <c r="H265" s="20"/>
      <c r="K265" s="5"/>
      <c r="L265" s="5"/>
      <c r="M265" s="5"/>
    </row>
    <row r="266" spans="7:15" x14ac:dyDescent="0.25">
      <c r="G266" s="5"/>
      <c r="H266" s="5"/>
      <c r="K266" s="5"/>
      <c r="L266" s="5"/>
      <c r="M266" s="5"/>
    </row>
    <row r="267" spans="7:15" x14ac:dyDescent="0.25">
      <c r="G267" s="5"/>
      <c r="H267" s="20"/>
      <c r="K267" s="5"/>
      <c r="L267" s="5"/>
      <c r="M267" s="5"/>
    </row>
    <row r="268" spans="7:15" x14ac:dyDescent="0.25">
      <c r="G268" s="5"/>
      <c r="H268" s="5"/>
      <c r="K268" s="5"/>
      <c r="L268" s="5"/>
      <c r="M268" s="5"/>
    </row>
    <row r="269" spans="7:15" x14ac:dyDescent="0.25">
      <c r="G269" s="5"/>
      <c r="H269" s="20"/>
      <c r="K269" s="5"/>
      <c r="L269" s="5"/>
      <c r="M269" s="5"/>
    </row>
    <row r="270" spans="7:15" x14ac:dyDescent="0.25">
      <c r="G270" s="5"/>
      <c r="H270" s="5"/>
      <c r="K270" s="5"/>
      <c r="L270" s="5"/>
      <c r="M270" s="5"/>
    </row>
    <row r="271" spans="7:15" x14ac:dyDescent="0.25">
      <c r="G271" s="5"/>
      <c r="H271" s="20"/>
      <c r="K271" s="5"/>
      <c r="L271" s="5"/>
      <c r="M271" s="5"/>
    </row>
    <row r="272" spans="7:15" x14ac:dyDescent="0.25">
      <c r="G272" s="5"/>
      <c r="H272" s="5"/>
      <c r="K272" s="5"/>
      <c r="L272" s="5"/>
      <c r="M272" s="5"/>
    </row>
    <row r="273" spans="7:13" x14ac:dyDescent="0.25">
      <c r="G273" s="5"/>
      <c r="H273" s="20"/>
      <c r="K273" s="5"/>
      <c r="L273" s="5"/>
      <c r="M273" s="5"/>
    </row>
    <row r="274" spans="7:13" x14ac:dyDescent="0.25">
      <c r="G274" s="5"/>
      <c r="H274" s="5"/>
      <c r="K274" s="5"/>
      <c r="L274" s="5"/>
      <c r="M274" s="5"/>
    </row>
    <row r="275" spans="7:13" x14ac:dyDescent="0.25">
      <c r="G275" s="5"/>
      <c r="H275" s="20"/>
      <c r="I275" s="5"/>
      <c r="J275" s="5"/>
      <c r="K275" s="5"/>
      <c r="L275" s="5"/>
      <c r="M275" s="5"/>
    </row>
    <row r="276" spans="7:13" x14ac:dyDescent="0.25">
      <c r="G276" s="5"/>
      <c r="H276" s="5"/>
      <c r="I276" s="5"/>
      <c r="J276" s="5"/>
      <c r="K276" s="5"/>
      <c r="L276" s="5"/>
      <c r="M276" s="5"/>
    </row>
    <row r="277" spans="7:13" x14ac:dyDescent="0.25">
      <c r="G277" s="5"/>
      <c r="H277" s="5"/>
      <c r="I277" s="5"/>
      <c r="J277" s="5"/>
      <c r="K277" s="5"/>
      <c r="L277" s="5"/>
      <c r="M277" s="5"/>
    </row>
    <row r="278" spans="7:13" x14ac:dyDescent="0.25">
      <c r="G278" s="5"/>
      <c r="H278" s="5"/>
      <c r="I278" s="5"/>
      <c r="J278" s="5"/>
      <c r="K278" s="5"/>
      <c r="L278" s="5"/>
      <c r="M278" s="5"/>
    </row>
    <row r="279" spans="7:13" x14ac:dyDescent="0.25">
      <c r="G279" s="5"/>
      <c r="H279" s="5"/>
      <c r="I279" s="5"/>
      <c r="J279" s="5"/>
      <c r="K279" s="5"/>
      <c r="L279" s="5"/>
      <c r="M279" s="5"/>
    </row>
  </sheetData>
  <sheetProtection algorithmName="SHA-512" hashValue="kYd1kCKeP8jslqa171E8bTzHX2c9VBX+bkwvxhZCA2p04HTcup2YTzKZA9Njtr3sPlMDSiMGRm3l+H43UsODiQ==" saltValue="y9C0NxT0mAbw66iTfHEoDA==" spinCount="100000" sheet="1" objects="1" scenarios="1"/>
  <mergeCells count="129">
    <mergeCell ref="K8:M8"/>
    <mergeCell ref="O13:P13"/>
    <mergeCell ref="AA92:AD92"/>
    <mergeCell ref="AA93:AD93"/>
    <mergeCell ref="AA94:AD94"/>
    <mergeCell ref="AA95:AD95"/>
    <mergeCell ref="AA96:AD96"/>
    <mergeCell ref="K11:M11"/>
    <mergeCell ref="K86:M86"/>
    <mergeCell ref="K87:M87"/>
    <mergeCell ref="O19:P19"/>
    <mergeCell ref="O25:P25"/>
    <mergeCell ref="O31:P31"/>
    <mergeCell ref="O37:P37"/>
    <mergeCell ref="O43:P43"/>
    <mergeCell ref="K91:M91"/>
    <mergeCell ref="K88:M88"/>
    <mergeCell ref="K89:M89"/>
    <mergeCell ref="O49:P49"/>
    <mergeCell ref="O55:P55"/>
    <mergeCell ref="O61:P61"/>
    <mergeCell ref="K90:M90"/>
    <mergeCell ref="K95:M95"/>
    <mergeCell ref="K142:M142"/>
    <mergeCell ref="K143:M143"/>
    <mergeCell ref="K134:M134"/>
    <mergeCell ref="K135:M135"/>
    <mergeCell ref="K136:M136"/>
    <mergeCell ref="K137:M137"/>
    <mergeCell ref="K138:M138"/>
    <mergeCell ref="K115:M115"/>
    <mergeCell ref="K10:M10"/>
    <mergeCell ref="G146:I146"/>
    <mergeCell ref="K107:M107"/>
    <mergeCell ref="K97:M97"/>
    <mergeCell ref="K105:M105"/>
    <mergeCell ref="K93:M93"/>
    <mergeCell ref="K94:M94"/>
    <mergeCell ref="K99:M99"/>
    <mergeCell ref="K113:M113"/>
    <mergeCell ref="K259:M259"/>
    <mergeCell ref="K239:M239"/>
    <mergeCell ref="K240:M240"/>
    <mergeCell ref="K102:M102"/>
    <mergeCell ref="K250:M250"/>
    <mergeCell ref="K111:M111"/>
    <mergeCell ref="K112:M112"/>
    <mergeCell ref="K249:M249"/>
    <mergeCell ref="K219:M219"/>
    <mergeCell ref="K220:M220"/>
    <mergeCell ref="K110:M110"/>
    <mergeCell ref="K104:M104"/>
    <mergeCell ref="K144:M144"/>
    <mergeCell ref="K139:M139"/>
    <mergeCell ref="K140:M140"/>
    <mergeCell ref="K141:M141"/>
    <mergeCell ref="B9:F9"/>
    <mergeCell ref="M1:S2"/>
    <mergeCell ref="M3:S4"/>
    <mergeCell ref="O73:P73"/>
    <mergeCell ref="O79:P79"/>
    <mergeCell ref="G10:I10"/>
    <mergeCell ref="O67:P67"/>
    <mergeCell ref="K9:M9"/>
    <mergeCell ref="G255:I255"/>
    <mergeCell ref="K237:M237"/>
    <mergeCell ref="K238:M238"/>
    <mergeCell ref="K92:M92"/>
    <mergeCell ref="K96:M96"/>
    <mergeCell ref="K106:M106"/>
    <mergeCell ref="G242:I242"/>
    <mergeCell ref="K223:M223"/>
    <mergeCell ref="K224:M224"/>
    <mergeCell ref="G226:I226"/>
    <mergeCell ref="K217:M217"/>
    <mergeCell ref="K218:M218"/>
    <mergeCell ref="G198:I198"/>
    <mergeCell ref="K221:M221"/>
    <mergeCell ref="K222:M222"/>
    <mergeCell ref="K108:M108"/>
    <mergeCell ref="K103:M103"/>
    <mergeCell ref="AA86:AD86"/>
    <mergeCell ref="Z100:AC100"/>
    <mergeCell ref="AA88:AD88"/>
    <mergeCell ref="AA90:AD90"/>
    <mergeCell ref="AA91:AD91"/>
    <mergeCell ref="AA89:AD89"/>
    <mergeCell ref="AA87:AD87"/>
    <mergeCell ref="K109:M109"/>
    <mergeCell ref="K100:M100"/>
    <mergeCell ref="AA97:AD97"/>
    <mergeCell ref="K101:M101"/>
    <mergeCell ref="K98:M98"/>
    <mergeCell ref="K130:M130"/>
    <mergeCell ref="K131:M131"/>
    <mergeCell ref="K132:M132"/>
    <mergeCell ref="K133:M133"/>
    <mergeCell ref="K124:M124"/>
    <mergeCell ref="K125:M125"/>
    <mergeCell ref="K126:M126"/>
    <mergeCell ref="K127:M127"/>
    <mergeCell ref="K128:M128"/>
    <mergeCell ref="K129:M129"/>
    <mergeCell ref="K114:M114"/>
    <mergeCell ref="K119:M119"/>
    <mergeCell ref="K120:M120"/>
    <mergeCell ref="K121:M121"/>
    <mergeCell ref="K122:M122"/>
    <mergeCell ref="K123:M123"/>
    <mergeCell ref="K118:M118"/>
    <mergeCell ref="K117:M117"/>
    <mergeCell ref="K116:M116"/>
    <mergeCell ref="K190:M190"/>
    <mergeCell ref="K191:M191"/>
    <mergeCell ref="K192:M192"/>
    <mergeCell ref="K193:M193"/>
    <mergeCell ref="K194:M194"/>
    <mergeCell ref="K195:M195"/>
    <mergeCell ref="K196:M196"/>
    <mergeCell ref="G252:I252"/>
    <mergeCell ref="K181:M181"/>
    <mergeCell ref="K182:M182"/>
    <mergeCell ref="K183:M183"/>
    <mergeCell ref="K184:M184"/>
    <mergeCell ref="K185:M185"/>
    <mergeCell ref="K186:M186"/>
    <mergeCell ref="K187:M187"/>
    <mergeCell ref="K188:M188"/>
    <mergeCell ref="K189:M189"/>
  </mergeCells>
  <phoneticPr fontId="0" type="noConversion"/>
  <conditionalFormatting sqref="P181:Q182">
    <cfRule type="cellIs" dxfId="4" priority="2" stopIfTrue="1" operator="equal">
      <formula>"Nederland"</formula>
    </cfRule>
  </conditionalFormatting>
  <conditionalFormatting sqref="P185:Q186">
    <cfRule type="cellIs" dxfId="3" priority="1" stopIfTrue="1" operator="equal">
      <formula>"Nederland"</formula>
    </cfRule>
  </conditionalFormatting>
  <conditionalFormatting sqref="P217:Q218">
    <cfRule type="cellIs" dxfId="2" priority="4" stopIfTrue="1" operator="equal">
      <formula>"Nederland"</formula>
    </cfRule>
  </conditionalFormatting>
  <conditionalFormatting sqref="P221:Q222">
    <cfRule type="cellIs" dxfId="1" priority="3" stopIfTrue="1" operator="equal">
      <formula>"Nederland"</formula>
    </cfRule>
  </conditionalFormatting>
  <conditionalFormatting sqref="P237:Q238">
    <cfRule type="cellIs" dxfId="0" priority="5" stopIfTrue="1" operator="equal">
      <formula>"Nederland"</formula>
    </cfRule>
  </conditionalFormatting>
  <dataValidations disablePrompts="1" count="45">
    <dataValidation type="list" allowBlank="1" showInputMessage="1" showErrorMessage="1" sqref="M234 M253 K253 M178 K178 M174 K174 M176 K176 M172 K172 M170 K170 M166 K166 M168 K168 M164 K164 M162 K162 M158 K158 M160 K160 M156 K156 M154 K154 M150 K150 M152 K152 M148 K148 M12:M84 K12:K84 K234 M230 K230 M232 K232 M228 K228 M214 K214 M210 K210 M212 K212 M208 K208 K256 M246 K246 M244 K244 M206 K206 M202 K202 M204 K204 M200 K200 M256" xr:uid="{00000000-0002-0000-0000-000002000000}">
      <formula1>$N$12:$N$22</formula1>
    </dataValidation>
    <dataValidation type="list" allowBlank="1" showInputMessage="1" showErrorMessage="1" sqref="K259:M259" xr:uid="{00000000-0002-0000-0000-000000000000}">
      <formula1>$J$256:$J$257</formula1>
    </dataValidation>
    <dataValidation type="list" allowBlank="1" showInputMessage="1" showErrorMessage="1" sqref="K101:M104" xr:uid="{00000000-0002-0000-0000-000001000000}">
      <formula1>$P$32:$P$35</formula1>
    </dataValidation>
    <dataValidation type="list" allowBlank="1" showInputMessage="1" showErrorMessage="1" sqref="K217:M217" xr:uid="{00000000-0002-0000-0000-000003000000}">
      <formula1>$J$200:$J$201</formula1>
    </dataValidation>
    <dataValidation type="list" allowBlank="1" showInputMessage="1" showErrorMessage="1" sqref="K218:M218" xr:uid="{00000000-0002-0000-0000-000004000000}">
      <formula1>$J$202:$J$203</formula1>
    </dataValidation>
    <dataValidation type="list" allowBlank="1" showInputMessage="1" showErrorMessage="1" sqref="K219:M219" xr:uid="{00000000-0002-0000-0000-000005000000}">
      <formula1>$J$204:$J$205</formula1>
    </dataValidation>
    <dataValidation type="list" allowBlank="1" showInputMessage="1" showErrorMessage="1" sqref="K220:M220" xr:uid="{00000000-0002-0000-0000-000006000000}">
      <formula1>$J$206:$J$207</formula1>
    </dataValidation>
    <dataValidation type="list" allowBlank="1" showInputMessage="1" showErrorMessage="1" sqref="K221:M221" xr:uid="{00000000-0002-0000-0000-000007000000}">
      <formula1>$J$208:$J$209</formula1>
    </dataValidation>
    <dataValidation type="list" allowBlank="1" showInputMessage="1" showErrorMessage="1" sqref="K222:M222" xr:uid="{00000000-0002-0000-0000-000008000000}">
      <formula1>$J$210:$J$211</formula1>
    </dataValidation>
    <dataValidation type="list" allowBlank="1" showInputMessage="1" showErrorMessage="1" sqref="K223:M223" xr:uid="{00000000-0002-0000-0000-000009000000}">
      <formula1>$J$212:$J$213</formula1>
    </dataValidation>
    <dataValidation type="list" allowBlank="1" showInputMessage="1" showErrorMessage="1" sqref="K237:M237" xr:uid="{00000000-0002-0000-0000-00000A000000}">
      <formula1>$J$228:$J$229</formula1>
    </dataValidation>
    <dataValidation type="list" allowBlank="1" showInputMessage="1" showErrorMessage="1" sqref="K238:M238" xr:uid="{00000000-0002-0000-0000-00000B000000}">
      <formula1>$J$230:$J$231</formula1>
    </dataValidation>
    <dataValidation type="list" allowBlank="1" showInputMessage="1" showErrorMessage="1" sqref="K239:M239" xr:uid="{00000000-0002-0000-0000-00000C000000}">
      <formula1>$J$232:$J$233</formula1>
    </dataValidation>
    <dataValidation type="list" allowBlank="1" showInputMessage="1" showErrorMessage="1" sqref="K240:M241" xr:uid="{00000000-0002-0000-0000-00000D000000}">
      <formula1>$J$234:$J$235</formula1>
    </dataValidation>
    <dataValidation type="list" allowBlank="1" showInputMessage="1" showErrorMessage="1" sqref="K224:M224" xr:uid="{00000000-0002-0000-0000-00000E000000}">
      <formula1>$J$214:$J$215</formula1>
    </dataValidation>
    <dataValidation type="list" allowBlank="1" showInputMessage="1" showErrorMessage="1" sqref="K249:M249" xr:uid="{00000000-0002-0000-0000-00000F000000}">
      <formula1>$J$244:$J$245</formula1>
    </dataValidation>
    <dataValidation type="list" allowBlank="1" showInputMessage="1" showErrorMessage="1" sqref="K250:M250" xr:uid="{00000000-0002-0000-0000-000010000000}">
      <formula1>$J$246:$J$247</formula1>
    </dataValidation>
    <dataValidation type="list" allowBlank="1" showInputMessage="1" showErrorMessage="1" sqref="K86:M89" xr:uid="{00000000-0002-0000-0000-000011000000}">
      <formula1>$P$14:$P$17</formula1>
    </dataValidation>
    <dataValidation type="list" allowBlank="1" showInputMessage="1" showErrorMessage="1" sqref="K91:M94" xr:uid="{00000000-0002-0000-0000-000012000000}">
      <formula1>$P$20:$P$23</formula1>
    </dataValidation>
    <dataValidation type="list" allowBlank="1" showInputMessage="1" showErrorMessage="1" sqref="K96:M99" xr:uid="{00000000-0002-0000-0000-000013000000}">
      <formula1>$P$26:$P$29</formula1>
    </dataValidation>
    <dataValidation type="list" allowBlank="1" showInputMessage="1" showErrorMessage="1" sqref="K106:M109" xr:uid="{00000000-0002-0000-0000-000014000000}">
      <formula1>$P$38:$P$41</formula1>
    </dataValidation>
    <dataValidation type="list" allowBlank="1" showInputMessage="1" showErrorMessage="1" sqref="K111:M114" xr:uid="{00000000-0002-0000-0000-000015000000}">
      <formula1>$P$44:$P$47</formula1>
    </dataValidation>
    <dataValidation type="list" allowBlank="1" showInputMessage="1" showErrorMessage="1" sqref="K136:M139" xr:uid="{7FC0BDC0-4DD4-4CDF-9D65-EA6794493C2C}">
      <formula1>$P$74:$P$77</formula1>
    </dataValidation>
    <dataValidation type="list" allowBlank="1" showInputMessage="1" showErrorMessage="1" sqref="K116:M119" xr:uid="{6FB9A0F6-E14F-4C2E-B3EE-7A39BD961403}">
      <formula1>$P$50:$P$53</formula1>
    </dataValidation>
    <dataValidation type="list" allowBlank="1" showInputMessage="1" showErrorMessage="1" sqref="K121:M124" xr:uid="{9883D589-7A94-46EC-B5D8-E8B40F356C13}">
      <formula1>$P$56:$P$59</formula1>
    </dataValidation>
    <dataValidation type="list" allowBlank="1" showInputMessage="1" showErrorMessage="1" sqref="K126:M129" xr:uid="{356DB7E5-C1E6-41CB-A619-6317154D246D}">
      <formula1>$P$62:$P$65</formula1>
    </dataValidation>
    <dataValidation type="list" allowBlank="1" showInputMessage="1" showErrorMessage="1" sqref="K131:M134" xr:uid="{1C59A62C-3E1A-46FF-B61A-4D6E769BFDF0}">
      <formula1>$P$68:$P$71</formula1>
    </dataValidation>
    <dataValidation type="list" allowBlank="1" showInputMessage="1" showErrorMessage="1" sqref="K141:M144" xr:uid="{A11891BE-F996-483A-B1C9-4C0C0A6E3AB5}">
      <formula1>$P$80:$P$83</formula1>
    </dataValidation>
    <dataValidation type="list" allowBlank="1" showInputMessage="1" showErrorMessage="1" sqref="I152 I178 I172 I166 I164 I162 I160 I158" xr:uid="{5F70C0DC-0710-4ACD-A73B-76FD886C6993}">
      <formula1>$AA$86:$AA$97</formula1>
    </dataValidation>
    <dataValidation type="list" allowBlank="1" showInputMessage="1" showErrorMessage="1" sqref="K181:M181" xr:uid="{995E8C89-931B-4601-81BD-718883A509C3}">
      <formula1>$J$148:$J$149</formula1>
    </dataValidation>
    <dataValidation type="list" allowBlank="1" showInputMessage="1" showErrorMessage="1" sqref="K182:M182" xr:uid="{563A245D-6168-4490-8AE1-31202FC09C9C}">
      <formula1>$J$150:$J$151</formula1>
    </dataValidation>
    <dataValidation type="list" allowBlank="1" showInputMessage="1" showErrorMessage="1" sqref="K183:M183" xr:uid="{42A6244A-C827-4145-A9FF-76909646CD96}">
      <formula1>$J$152:$J$153</formula1>
    </dataValidation>
    <dataValidation type="list" allowBlank="1" showInputMessage="1" showErrorMessage="1" sqref="K184:M184" xr:uid="{AFCFD235-A810-4ECD-8A0C-BBB4B191283D}">
      <formula1>$J$154:$J$155</formula1>
    </dataValidation>
    <dataValidation type="list" allowBlank="1" showInputMessage="1" showErrorMessage="1" sqref="K185:M185" xr:uid="{8786FDDA-0763-4F06-94E4-FD231D331245}">
      <formula1>$J$156:$J$157</formula1>
    </dataValidation>
    <dataValidation type="list" allowBlank="1" showInputMessage="1" showErrorMessage="1" sqref="K186:M186" xr:uid="{6A50C61D-3401-4063-BA6A-5E26EC5774DA}">
      <formula1>$J$158:$J$159</formula1>
    </dataValidation>
    <dataValidation type="list" allowBlank="1" showInputMessage="1" showErrorMessage="1" sqref="K187:M187" xr:uid="{C2FE895A-3AC2-459A-99E4-88E368645AB2}">
      <formula1>$J$160:$J$161</formula1>
    </dataValidation>
    <dataValidation type="list" allowBlank="1" showInputMessage="1" showErrorMessage="1" sqref="K188:M188" xr:uid="{E30B0B9D-9A3B-41F6-B8D3-297143E22D4B}">
      <formula1>$J$162:$J$163</formula1>
    </dataValidation>
    <dataValidation type="list" allowBlank="1" showInputMessage="1" showErrorMessage="1" sqref="K189:M189" xr:uid="{C453893C-9F1F-49B5-B123-77C6A0E6820B}">
      <formula1>$J$164:$J$165</formula1>
    </dataValidation>
    <dataValidation type="list" allowBlank="1" showInputMessage="1" showErrorMessage="1" sqref="K190:M190" xr:uid="{3D2EFBE0-0C7A-477F-AF4D-77C159D2B55C}">
      <formula1>$J$166:$J$167</formula1>
    </dataValidation>
    <dataValidation type="list" allowBlank="1" showInputMessage="1" showErrorMessage="1" sqref="K191:M191" xr:uid="{098FED64-E3AD-4704-9C42-733C38C1FB18}">
      <formula1>$J$168:$J$169</formula1>
    </dataValidation>
    <dataValidation type="list" allowBlank="1" showInputMessage="1" showErrorMessage="1" sqref="K192:M192" xr:uid="{203BF5EE-BCA3-46EB-8714-79BBF4ADF39B}">
      <formula1>$J$170:$J$171</formula1>
    </dataValidation>
    <dataValidation type="list" allowBlank="1" showInputMessage="1" showErrorMessage="1" sqref="K193:M193" xr:uid="{E70B1272-2516-4916-9448-4E80FBA9B66C}">
      <formula1>$J$172:$J$173</formula1>
    </dataValidation>
    <dataValidation type="list" allowBlank="1" showInputMessage="1" showErrorMessage="1" sqref="K194:M194" xr:uid="{3A62E780-10B2-45F8-B3BE-2054008B03AE}">
      <formula1>$J$174:$J$175</formula1>
    </dataValidation>
    <dataValidation type="list" allowBlank="1" showInputMessage="1" showErrorMessage="1" sqref="K195:M195" xr:uid="{BA6BD5EE-3BE4-4F1B-AE22-92D06C72932F}">
      <formula1>$J$176:$J$177</formula1>
    </dataValidation>
    <dataValidation type="list" allowBlank="1" showInputMessage="1" showErrorMessage="1" sqref="K196:M196" xr:uid="{2A73E232-3292-49F9-952E-92B1B39B2484}">
      <formula1>$J$178:$J$179</formula1>
    </dataValidation>
  </dataValidations>
  <pageMargins left="0.19685039370078741" right="0.19685039370078741" top="0.35433070866141736" bottom="0.39370078740157483" header="0.51181102362204722" footer="0.51181102362204722"/>
  <pageSetup paperSize="9" scale="87" orientation="portrait" r:id="rId1"/>
  <headerFooter alignWithMargins="0"/>
  <rowBreaks count="1" manualBreakCount="1">
    <brk id="84" max="16383" man="1"/>
  </rowBreaks>
  <ignoredErrors>
    <ignoredError sqref="P226 P242:P243 P236:P240 J201:J214 J229:J235 J245:J246" formula="1"/>
    <ignoredError sqref="H255:I255 G235:I235 H200:H214 H244:H246 H256 H228:H234 L88:M88 L113:M113 L112:M112 L111:M111 L108:M108 L107:M107 L106:M106 L103:M103 L102:M102 L101:M101 L98:M98 L97:M97 L96:M96 L99:M99 K100:M100 L104:M104 K105:M105 L109:M109 K110:M110 L114:M114 L86:M86 L87:M87 K90:M90 L89:M89 K95:M95 L91:M91 L92:M92 L93:M93 L94:M94 G247:I250" unlockedFormula="1"/>
  </ignoredErrors>
</worksheet>
</file>

<file path=docMetadata/LabelInfo.xml><?xml version="1.0" encoding="utf-8"?>
<clbl:labelList xmlns:clbl="http://schemas.microsoft.com/office/2020/mipLabelMetadata">
  <clbl:label id="{1c359f51-db54-4ad4-9dc7-402f0f5fc989}" enabled="0" method="" siteId="{1c359f51-db54-4ad4-9dc7-402f0f5fc98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vt:i4>
      </vt:variant>
      <vt:variant>
        <vt:lpstr>Benoemde bereiken</vt:lpstr>
      </vt:variant>
      <vt:variant>
        <vt:i4>13</vt:i4>
      </vt:variant>
    </vt:vector>
  </HeadingPairs>
  <TitlesOfParts>
    <vt:vector size="15" baseType="lpstr">
      <vt:lpstr>Regelement</vt:lpstr>
      <vt:lpstr>Invulformulier</vt:lpstr>
      <vt:lpstr>Invulformulier!Finale_Winst_L2</vt:lpstr>
      <vt:lpstr>Invulformulier!Winner49</vt:lpstr>
      <vt:lpstr>Invulformulier!Winner50</vt:lpstr>
      <vt:lpstr>Invulformulier!Winner51</vt:lpstr>
      <vt:lpstr>Invulformulier!Winner52</vt:lpstr>
      <vt:lpstr>Invulformulier!Winner53</vt:lpstr>
      <vt:lpstr>Invulformulier!Winner54</vt:lpstr>
      <vt:lpstr>Invulformulier!Winner55</vt:lpstr>
      <vt:lpstr>Invulformulier!Winner56</vt:lpstr>
      <vt:lpstr>Invulformulier!Winner57</vt:lpstr>
      <vt:lpstr>Invulformulier!Winner58</vt:lpstr>
      <vt:lpstr>Invulformulier!Winner59</vt:lpstr>
      <vt:lpstr>Invulformulier!Winner60</vt:lpstr>
    </vt:vector>
  </TitlesOfParts>
  <Company>British American Tobacco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NLZV_OTS_EM</dc:creator>
  <cp:lastModifiedBy>Engelen, Berry</cp:lastModifiedBy>
  <cp:lastPrinted>2026-05-05T14:08:25Z</cp:lastPrinted>
  <dcterms:created xsi:type="dcterms:W3CDTF">2006-05-16T10:30:31Z</dcterms:created>
  <dcterms:modified xsi:type="dcterms:W3CDTF">2026-05-15T13:08:01Z</dcterms:modified>
</cp:coreProperties>
</file>